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f3b9b0c9cdb0fca/Documents/Builderforecast/"/>
    </mc:Choice>
  </mc:AlternateContent>
  <xr:revisionPtr revIDLastSave="15" documentId="11_B1C38020B9D718C9C185C498FC169E01980110CD" xr6:coauthVersionLast="47" xr6:coauthVersionMax="47" xr10:uidLastSave="{73CBF7CF-5A24-4EF2-8FD6-CE3F2ABF4BB9}"/>
  <bookViews>
    <workbookView xWindow="-28920" yWindow="-120" windowWidth="29040" windowHeight="15720" xr2:uid="{00000000-000D-0000-FFFF-FFFF00000000}"/>
  </bookViews>
  <sheets>
    <sheet name="Start Here" sheetId="1" r:id="rId1"/>
    <sheet name="Lists" sheetId="2" state="hidden" r:id="rId2"/>
    <sheet name="Dashboard" sheetId="3" r:id="rId3"/>
    <sheet name="Variation Register" sheetId="4" r:id="rId4"/>
    <sheet name="Client 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" l="1"/>
  <c r="D27" i="5"/>
  <c r="C27" i="5"/>
  <c r="B27" i="5"/>
  <c r="A27" i="5"/>
  <c r="F26" i="5"/>
  <c r="D26" i="5"/>
  <c r="C26" i="5"/>
  <c r="B26" i="5"/>
  <c r="A26" i="5"/>
  <c r="F25" i="5"/>
  <c r="D25" i="5"/>
  <c r="C25" i="5"/>
  <c r="B25" i="5"/>
  <c r="A25" i="5"/>
  <c r="F24" i="5"/>
  <c r="D24" i="5"/>
  <c r="C24" i="5"/>
  <c r="B24" i="5"/>
  <c r="A24" i="5"/>
  <c r="F23" i="5"/>
  <c r="D23" i="5"/>
  <c r="C23" i="5"/>
  <c r="B23" i="5"/>
  <c r="A23" i="5"/>
  <c r="F22" i="5"/>
  <c r="D22" i="5"/>
  <c r="C22" i="5"/>
  <c r="B22" i="5"/>
  <c r="A22" i="5"/>
  <c r="F21" i="5"/>
  <c r="D21" i="5"/>
  <c r="C21" i="5"/>
  <c r="B21" i="5"/>
  <c r="A21" i="5"/>
  <c r="F20" i="5"/>
  <c r="D20" i="5"/>
  <c r="C20" i="5"/>
  <c r="B20" i="5"/>
  <c r="A20" i="5"/>
  <c r="F19" i="5"/>
  <c r="D19" i="5"/>
  <c r="C19" i="5"/>
  <c r="B19" i="5"/>
  <c r="A19" i="5"/>
  <c r="F18" i="5"/>
  <c r="D18" i="5"/>
  <c r="C18" i="5"/>
  <c r="B18" i="5"/>
  <c r="A18" i="5"/>
  <c r="F17" i="5"/>
  <c r="D17" i="5"/>
  <c r="C17" i="5"/>
  <c r="B17" i="5"/>
  <c r="A17" i="5"/>
  <c r="F16" i="5"/>
  <c r="D16" i="5"/>
  <c r="C16" i="5"/>
  <c r="B16" i="5"/>
  <c r="A16" i="5"/>
  <c r="F15" i="5"/>
  <c r="D15" i="5"/>
  <c r="C15" i="5"/>
  <c r="B15" i="5"/>
  <c r="A15" i="5"/>
  <c r="F14" i="5"/>
  <c r="D14" i="5"/>
  <c r="C14" i="5"/>
  <c r="B14" i="5"/>
  <c r="A14" i="5"/>
  <c r="F13" i="5"/>
  <c r="D13" i="5"/>
  <c r="C13" i="5"/>
  <c r="B13" i="5"/>
  <c r="A13" i="5"/>
  <c r="F12" i="5"/>
  <c r="D12" i="5"/>
  <c r="C12" i="5"/>
  <c r="B12" i="5"/>
  <c r="A12" i="5"/>
  <c r="Q80" i="4"/>
  <c r="K80" i="4"/>
  <c r="J80" i="4"/>
  <c r="Q79" i="4"/>
  <c r="K79" i="4"/>
  <c r="J79" i="4"/>
  <c r="Q78" i="4"/>
  <c r="K78" i="4"/>
  <c r="J78" i="4"/>
  <c r="Q77" i="4"/>
  <c r="K77" i="4"/>
  <c r="J77" i="4"/>
  <c r="Q76" i="4"/>
  <c r="K76" i="4"/>
  <c r="J76" i="4"/>
  <c r="Q75" i="4"/>
  <c r="K75" i="4"/>
  <c r="J75" i="4"/>
  <c r="Q74" i="4"/>
  <c r="K74" i="4"/>
  <c r="J74" i="4"/>
  <c r="Q73" i="4"/>
  <c r="K73" i="4"/>
  <c r="J73" i="4"/>
  <c r="Q72" i="4"/>
  <c r="K72" i="4"/>
  <c r="J72" i="4"/>
  <c r="Q71" i="4"/>
  <c r="K71" i="4"/>
  <c r="J71" i="4"/>
  <c r="Q70" i="4"/>
  <c r="K70" i="4"/>
  <c r="J70" i="4"/>
  <c r="Q69" i="4"/>
  <c r="K69" i="4"/>
  <c r="J69" i="4"/>
  <c r="Q68" i="4"/>
  <c r="K68" i="4"/>
  <c r="J68" i="4"/>
  <c r="Q67" i="4"/>
  <c r="K67" i="4"/>
  <c r="J67" i="4"/>
  <c r="Q66" i="4"/>
  <c r="K66" i="4"/>
  <c r="J66" i="4"/>
  <c r="Q65" i="4"/>
  <c r="K65" i="4"/>
  <c r="J65" i="4"/>
  <c r="Q64" i="4"/>
  <c r="K64" i="4"/>
  <c r="J64" i="4"/>
  <c r="Q63" i="4"/>
  <c r="K63" i="4"/>
  <c r="J63" i="4"/>
  <c r="Q62" i="4"/>
  <c r="K62" i="4"/>
  <c r="J62" i="4"/>
  <c r="Q61" i="4"/>
  <c r="K61" i="4"/>
  <c r="J61" i="4"/>
  <c r="Q60" i="4"/>
  <c r="K60" i="4"/>
  <c r="J60" i="4"/>
  <c r="Q59" i="4"/>
  <c r="K59" i="4"/>
  <c r="J59" i="4"/>
  <c r="Q58" i="4"/>
  <c r="K58" i="4"/>
  <c r="J58" i="4"/>
  <c r="Q57" i="4"/>
  <c r="K57" i="4"/>
  <c r="J57" i="4"/>
  <c r="Q56" i="4"/>
  <c r="K56" i="4"/>
  <c r="J56" i="4"/>
  <c r="Q55" i="4"/>
  <c r="K55" i="4"/>
  <c r="J55" i="4"/>
  <c r="Q54" i="4"/>
  <c r="K54" i="4"/>
  <c r="J54" i="4"/>
  <c r="Q53" i="4"/>
  <c r="K53" i="4"/>
  <c r="J53" i="4"/>
  <c r="Q52" i="4"/>
  <c r="K52" i="4"/>
  <c r="J52" i="4"/>
  <c r="Q51" i="4"/>
  <c r="K51" i="4"/>
  <c r="J51" i="4"/>
  <c r="Q50" i="4"/>
  <c r="K50" i="4"/>
  <c r="J50" i="4"/>
  <c r="Q49" i="4"/>
  <c r="K49" i="4"/>
  <c r="J49" i="4"/>
  <c r="Q48" i="4"/>
  <c r="K48" i="4"/>
  <c r="J48" i="4"/>
  <c r="Q47" i="4"/>
  <c r="K47" i="4"/>
  <c r="J47" i="4"/>
  <c r="Q46" i="4"/>
  <c r="K46" i="4"/>
  <c r="J46" i="4"/>
  <c r="Q45" i="4"/>
  <c r="K45" i="4"/>
  <c r="J45" i="4"/>
  <c r="Q44" i="4"/>
  <c r="K44" i="4"/>
  <c r="J44" i="4"/>
  <c r="Q43" i="4"/>
  <c r="K43" i="4"/>
  <c r="J43" i="4"/>
  <c r="Q42" i="4"/>
  <c r="K42" i="4"/>
  <c r="J42" i="4"/>
  <c r="Q41" i="4"/>
  <c r="K41" i="4"/>
  <c r="J41" i="4"/>
  <c r="Q40" i="4"/>
  <c r="K40" i="4"/>
  <c r="J40" i="4"/>
  <c r="Q39" i="4"/>
  <c r="K39" i="4"/>
  <c r="J39" i="4"/>
  <c r="Q38" i="4"/>
  <c r="K38" i="4"/>
  <c r="J38" i="4"/>
  <c r="Q37" i="4"/>
  <c r="K37" i="4"/>
  <c r="J37" i="4"/>
  <c r="Q36" i="4"/>
  <c r="K36" i="4"/>
  <c r="J36" i="4"/>
  <c r="Q35" i="4"/>
  <c r="K35" i="4"/>
  <c r="J35" i="4"/>
  <c r="Q34" i="4"/>
  <c r="K34" i="4"/>
  <c r="J34" i="4"/>
  <c r="Q33" i="4"/>
  <c r="K33" i="4"/>
  <c r="J33" i="4"/>
  <c r="Q32" i="4"/>
  <c r="K32" i="4"/>
  <c r="J32" i="4"/>
  <c r="Q31" i="4"/>
  <c r="K31" i="4"/>
  <c r="J31" i="4"/>
  <c r="Q30" i="4"/>
  <c r="K30" i="4"/>
  <c r="J30" i="4"/>
  <c r="Q29" i="4"/>
  <c r="K29" i="4"/>
  <c r="J29" i="4"/>
  <c r="Q28" i="4"/>
  <c r="K28" i="4"/>
  <c r="J28" i="4"/>
  <c r="Q27" i="4"/>
  <c r="K27" i="4"/>
  <c r="J27" i="4"/>
  <c r="Q26" i="4"/>
  <c r="K26" i="4"/>
  <c r="J26" i="4"/>
  <c r="Q25" i="4"/>
  <c r="K25" i="4"/>
  <c r="J25" i="4"/>
  <c r="Q24" i="4"/>
  <c r="K24" i="4"/>
  <c r="E27" i="5" s="1"/>
  <c r="J24" i="4"/>
  <c r="Q23" i="4"/>
  <c r="K23" i="4"/>
  <c r="E26" i="5" s="1"/>
  <c r="J23" i="4"/>
  <c r="Q22" i="4"/>
  <c r="K22" i="4"/>
  <c r="E25" i="5" s="1"/>
  <c r="J22" i="4"/>
  <c r="Q21" i="4"/>
  <c r="K21" i="4"/>
  <c r="E24" i="5" s="1"/>
  <c r="J21" i="4"/>
  <c r="Q20" i="4"/>
  <c r="K20" i="4"/>
  <c r="E23" i="5" s="1"/>
  <c r="J20" i="4"/>
  <c r="Q19" i="4"/>
  <c r="K19" i="4"/>
  <c r="E22" i="5" s="1"/>
  <c r="J19" i="4"/>
  <c r="Q18" i="4"/>
  <c r="K18" i="4"/>
  <c r="E21" i="5" s="1"/>
  <c r="J18" i="4"/>
  <c r="Q17" i="4"/>
  <c r="K17" i="4"/>
  <c r="E20" i="5" s="1"/>
  <c r="J17" i="4"/>
  <c r="Q16" i="4"/>
  <c r="K16" i="4"/>
  <c r="E19" i="5" s="1"/>
  <c r="J16" i="4"/>
  <c r="Q15" i="4"/>
  <c r="K15" i="4"/>
  <c r="E18" i="5" s="1"/>
  <c r="J15" i="4"/>
  <c r="Q14" i="4"/>
  <c r="J14" i="4"/>
  <c r="K14" i="4" s="1"/>
  <c r="E17" i="5" s="1"/>
  <c r="Q13" i="4"/>
  <c r="J13" i="4"/>
  <c r="K13" i="4" s="1"/>
  <c r="E16" i="5" s="1"/>
  <c r="Q12" i="4"/>
  <c r="J12" i="4"/>
  <c r="K12" i="4" s="1"/>
  <c r="E15" i="5" s="1"/>
  <c r="Q11" i="4"/>
  <c r="J11" i="4"/>
  <c r="K11" i="4" s="1"/>
  <c r="E14" i="5" s="1"/>
  <c r="Q10" i="4"/>
  <c r="J10" i="4"/>
  <c r="K10" i="4" s="1"/>
  <c r="Q9" i="4"/>
  <c r="J9" i="4"/>
  <c r="K9" i="4" s="1"/>
  <c r="E12" i="5" s="1"/>
  <c r="E18" i="3"/>
  <c r="E17" i="3"/>
  <c r="E16" i="3"/>
  <c r="B16" i="3"/>
  <c r="E15" i="3"/>
  <c r="B15" i="3"/>
  <c r="E14" i="3"/>
  <c r="B14" i="3"/>
  <c r="E13" i="3"/>
  <c r="B12" i="3"/>
  <c r="B17" i="3" s="1"/>
  <c r="B13" i="3" l="1"/>
  <c r="E13" i="5"/>
</calcChain>
</file>

<file path=xl/sharedStrings.xml><?xml version="1.0" encoding="utf-8"?>
<sst xmlns="http://schemas.openxmlformats.org/spreadsheetml/2006/main" count="187" uniqueCount="138">
  <si>
    <t>Variation Register Template</t>
  </si>
  <si>
    <t>BuilderForecast template - sample residential data included</t>
  </si>
  <si>
    <t>Template purpose</t>
  </si>
  <si>
    <t>Track proposed, submitted, approved and invoiced variations with cost, GST, time impact, approval references and ageing.</t>
  </si>
  <si>
    <t>Sample project</t>
  </si>
  <si>
    <t>Lot 14 Riverside Estate - New 4 Bedroom Residence</t>
  </si>
  <si>
    <t>Project address</t>
  </si>
  <si>
    <t>14 Rivergum Circuit, NSW</t>
  </si>
  <si>
    <t>Template pricing</t>
  </si>
  <si>
    <t>TBC - pricing to be set after review</t>
  </si>
  <si>
    <t>Best suited for</t>
  </si>
  <si>
    <t>Residential builders, owner-builders, project managers and small construction teams</t>
  </si>
  <si>
    <t>Positioning note</t>
  </si>
  <si>
    <t>BuilderForecast supports project budget control, variations, allowances, subcontractor costs, cost-to-complete and reporting. MeasureBuild is the separate estimating and drawing review service.</t>
  </si>
  <si>
    <t>Current BuilderForecast templates page</t>
  </si>
  <si>
    <t>https://builderforecast.online/templates</t>
  </si>
  <si>
    <t>BuilderForecast website</t>
  </si>
  <si>
    <t>https://builderforecast.online</t>
  </si>
  <si>
    <t>MeasureBuild website</t>
  </si>
  <si>
    <t>https://measurebuild.com.au/</t>
  </si>
  <si>
    <t>Workbook contents</t>
  </si>
  <si>
    <t>Dashboard</t>
  </si>
  <si>
    <t>Variation Register</t>
  </si>
  <si>
    <t>Client Summary</t>
  </si>
  <si>
    <t>Lists</t>
  </si>
  <si>
    <t>How to use this template</t>
  </si>
  <si>
    <t>Update the contract value and status date on the Dashboard.</t>
  </si>
  <si>
    <t>Enter each variation in the Variation Register as soon as it is raised.</t>
  </si>
  <si>
    <t>Use Status to separate Draft, Submitted, Approved, Rejected and Invoiced items.</t>
  </si>
  <si>
    <t>Review the Client Summary before issuing a project budget update.</t>
  </si>
  <si>
    <t>Approved variations can be transferred into BuilderForecast to keep the current budget aligned with the real contract position.</t>
  </si>
  <si>
    <t>Dropdown Lists</t>
  </si>
  <si>
    <t>Editable lists used by dropdowns across this workbook.</t>
  </si>
  <si>
    <t>Status</t>
  </si>
  <si>
    <t>Raised By</t>
  </si>
  <si>
    <t>Trade</t>
  </si>
  <si>
    <t>Invoiced</t>
  </si>
  <si>
    <t>Draft</t>
  </si>
  <si>
    <t>Client</t>
  </si>
  <si>
    <t>Preliminaries</t>
  </si>
  <si>
    <t>No</t>
  </si>
  <si>
    <t>Submitted</t>
  </si>
  <si>
    <t>Builder</t>
  </si>
  <si>
    <t>Concrete</t>
  </si>
  <si>
    <t>Partly</t>
  </si>
  <si>
    <t>Under Review</t>
  </si>
  <si>
    <t>Architect</t>
  </si>
  <si>
    <t>Framing</t>
  </si>
  <si>
    <t>Yes</t>
  </si>
  <si>
    <t>Approved</t>
  </si>
  <si>
    <t>Engineer</t>
  </si>
  <si>
    <t>Roofing</t>
  </si>
  <si>
    <t>Rejected</t>
  </si>
  <si>
    <t>Site Condition</t>
  </si>
  <si>
    <t>Cladding</t>
  </si>
  <si>
    <t>Authority</t>
  </si>
  <si>
    <t>Windows</t>
  </si>
  <si>
    <t>Closed</t>
  </si>
  <si>
    <t>Plumbing</t>
  </si>
  <si>
    <t>Electrical</t>
  </si>
  <si>
    <t>Plasterboard</t>
  </si>
  <si>
    <t>Tiling</t>
  </si>
  <si>
    <t>Painting</t>
  </si>
  <si>
    <t>Flooring</t>
  </si>
  <si>
    <t>External Works</t>
  </si>
  <si>
    <t>Variation Register Dashboard</t>
  </si>
  <si>
    <t>Variation cost control snapshot - approval status, client exposure and time impacts.</t>
  </si>
  <si>
    <t>Project</t>
  </si>
  <si>
    <t>Original Contract Inc GST</t>
  </si>
  <si>
    <t>Address</t>
  </si>
  <si>
    <t>Status Date</t>
  </si>
  <si>
    <t>Project Manager</t>
  </si>
  <si>
    <t>A. Project Manager</t>
  </si>
  <si>
    <t>GST Rate</t>
  </si>
  <si>
    <t>Approved Inc GST</t>
  </si>
  <si>
    <t>Count</t>
  </si>
  <si>
    <t>Submitted / Pending Inc GST</t>
  </si>
  <si>
    <t>Rejected Inc GST</t>
  </si>
  <si>
    <t>Total Time Impact Days</t>
  </si>
  <si>
    <t>Open Variations</t>
  </si>
  <si>
    <t>Forecast Contract Inc GST</t>
  </si>
  <si>
    <t>Track proposed, submitted and approved variations.</t>
  </si>
  <si>
    <t>VO No</t>
  </si>
  <si>
    <t>Date Raised</t>
  </si>
  <si>
    <t>Cost Code</t>
  </si>
  <si>
    <t>Description</t>
  </si>
  <si>
    <t>Reason / Trigger</t>
  </si>
  <si>
    <t>Submitted Ex GST</t>
  </si>
  <si>
    <t>GST</t>
  </si>
  <si>
    <t>Submitted Inc GST</t>
  </si>
  <si>
    <t>Time Impact Days</t>
  </si>
  <si>
    <t>Approval Date</t>
  </si>
  <si>
    <t>Client Ref</t>
  </si>
  <si>
    <t>Invoiced?</t>
  </si>
  <si>
    <t>Days Open</t>
  </si>
  <si>
    <t>Notes</t>
  </si>
  <si>
    <t>VO-001</t>
  </si>
  <si>
    <t>08-100</t>
  </si>
  <si>
    <t>Upgrade aluminium windows to double glazed low-e units.</t>
  </si>
  <si>
    <t>Client selection upgrade after contract.</t>
  </si>
  <si>
    <t>CI-004</t>
  </si>
  <si>
    <t>Approved before window order release.</t>
  </si>
  <si>
    <t>VO-002</t>
  </si>
  <si>
    <t>03-100</t>
  </si>
  <si>
    <t>Additional concrete pier depth due to soft spot at garage edge.</t>
  </si>
  <si>
    <t>Unexpected site condition after excavation.</t>
  </si>
  <si>
    <t>RFI-SITE-012</t>
  </si>
  <si>
    <t>Awaiting client approval.</t>
  </si>
  <si>
    <t>VO-003</t>
  </si>
  <si>
    <t>07-200</t>
  </si>
  <si>
    <t>Change rear elevation cladding profile to vertical fibre cement.</t>
  </si>
  <si>
    <t>Design change for facade articulation.</t>
  </si>
  <si>
    <t>SK-022</t>
  </si>
  <si>
    <t>Need supplier lead time confirmation.</t>
  </si>
  <si>
    <t>VO-004</t>
  </si>
  <si>
    <t>07-300</t>
  </si>
  <si>
    <t>Add roof access anchor points above plant deck.</t>
  </si>
  <si>
    <t>Safety and maintenance requirement.</t>
  </si>
  <si>
    <t>Drafting subcontractor quote.</t>
  </si>
  <si>
    <t>VO-005</t>
  </si>
  <si>
    <t>09-300</t>
  </si>
  <si>
    <t>Upgrade ensuite wall tiles from standard range to feature tile.</t>
  </si>
  <si>
    <t>Client selection upgrade.</t>
  </si>
  <si>
    <t>CI-009</t>
  </si>
  <si>
    <t>Approved; invoice next claim.</t>
  </si>
  <si>
    <t>VO-006</t>
  </si>
  <si>
    <t>06-100</t>
  </si>
  <si>
    <t>Additional LVL beam over alfresco opening.</t>
  </si>
  <si>
    <t>Engineering revision S04 Rev D.</t>
  </si>
  <si>
    <t>ENG-REV-D</t>
  </si>
  <si>
    <t>Check flow-on to roofing install.</t>
  </si>
  <si>
    <t>Client Variation Summary</t>
  </si>
  <si>
    <t>Client-facing summary of current variation position.</t>
  </si>
  <si>
    <t>Prepared For</t>
  </si>
  <si>
    <t>Client / Owner</t>
  </si>
  <si>
    <t>Prepared By</t>
  </si>
  <si>
    <t>Builder / PM</t>
  </si>
  <si>
    <t>Review before issue; confirm contract clauses and approval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</si>
</sst>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$#,##0"/>
    <numFmt numFmtId="165" formatCode="dd/mm/yyyy"/>
  </numFmts>
  <fonts count="7">
    <font>
      <sz val="11"/>
      <name val="Carlito"/>
    </font>
    <font>
      <b/>
      <sz val="16"/>
      <color rgb="FFFFFFFF"/>
      <name val="Carlito"/>
    </font>
    <font>
      <i/>
      <sz val="11"/>
      <color rgb="FF0F172A"/>
      <name val="Carlito"/>
    </font>
    <font>
      <b/>
      <sz val="11"/>
      <color rgb="FF0F172A"/>
      <name val="Carlito"/>
    </font>
    <font>
      <b/>
      <sz val="11"/>
      <color rgb="FFFFFFFF"/>
      <name val="Carlito"/>
    </font>
    <font>
      <sz val="11"/>
      <color rgb="FF0F172A"/>
      <name val="Carlito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0F4C5C"/>
      </patternFill>
    </fill>
    <fill>
      <patternFill patternType="solid">
        <fgColor rgb="FFE2E8F0"/>
      </patternFill>
    </fill>
    <fill>
      <patternFill patternType="solid">
        <fgColor rgb="FFEAF6F8"/>
      </patternFill>
    </fill>
    <fill>
      <patternFill patternType="solid">
        <fgColor rgb="FFFEF3C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3" fillId="4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horizontal="center" vertical="top" wrapText="1"/>
    </xf>
    <xf numFmtId="0" fontId="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left" vertical="center" wrapText="1"/>
    </xf>
    <xf numFmtId="165" fontId="5" fillId="5" borderId="0" xfId="0" applyNumberFormat="1" applyFont="1" applyFill="1" applyAlignment="1">
      <alignment horizontal="left" vertical="center" wrapText="1"/>
    </xf>
    <xf numFmtId="9" fontId="5" fillId="5" borderId="0" xfId="0" applyNumberFormat="1" applyFont="1" applyFill="1" applyAlignment="1">
      <alignment horizontal="left" vertical="center" wrapText="1"/>
    </xf>
    <xf numFmtId="165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0" applyNumberFormat="1" applyAlignment="1">
      <alignment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43" fontId="4" fillId="2" borderId="0" xfId="1" applyFont="1" applyFill="1" applyAlignment="1">
      <alignment horizontal="center" vertical="center" wrapText="1"/>
    </xf>
    <xf numFmtId="43" fontId="0" fillId="0" borderId="0" xfId="1" applyFont="1"/>
  </cellXfs>
  <cellStyles count="2">
    <cellStyle name="Comma" xfId="1" builtinId="3"/>
    <cellStyle name="Normal" xfId="0" builtinId="0"/>
  </cellStyles>
  <dxfs count="1">
    <dxf>
      <font>
        <color rgb="FF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AU"/>
              <a:t>Variations by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Dashboard!$D$13:$D$18</c:f>
              <c:strCache>
                <c:ptCount val="6"/>
                <c:pt idx="0">
                  <c:v>Draft</c:v>
                </c:pt>
                <c:pt idx="1">
                  <c:v>Submitted</c:v>
                </c:pt>
                <c:pt idx="2">
                  <c:v>Under Review</c:v>
                </c:pt>
                <c:pt idx="3">
                  <c:v>Approved</c:v>
                </c:pt>
                <c:pt idx="4">
                  <c:v>Rejected</c:v>
                </c:pt>
                <c:pt idx="5">
                  <c:v>Invoiced</c:v>
                </c:pt>
              </c:strCache>
            </c:strRef>
          </c:cat>
          <c:val>
            <c:numRef>
              <c:f>Dashboard!$E$13:$E$18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C-4F91-A57D-1523EA807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9525</xdr:rowOff>
    </xdr:from>
    <xdr:to>
      <xdr:col>12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ariationRegisterTable" displayName="VariationRegisterTable" ref="A8:R80">
  <tableColumns count="18">
    <tableColumn id="1" xr3:uid="{00000000-0010-0000-0000-000001000000}" name="VO No"/>
    <tableColumn id="2" xr3:uid="{00000000-0010-0000-0000-000002000000}" name="Date Raised"/>
    <tableColumn id="3" xr3:uid="{00000000-0010-0000-0000-000003000000}" name="Raised By"/>
    <tableColumn id="4" xr3:uid="{00000000-0010-0000-0000-000004000000}" name="Trade"/>
    <tableColumn id="5" xr3:uid="{00000000-0010-0000-0000-000005000000}" name="Cost Code"/>
    <tableColumn id="6" xr3:uid="{00000000-0010-0000-0000-000006000000}" name="Description"/>
    <tableColumn id="7" xr3:uid="{00000000-0010-0000-0000-000007000000}" name="Reason / Trigger"/>
    <tableColumn id="8" xr3:uid="{00000000-0010-0000-0000-000008000000}" name="Status"/>
    <tableColumn id="9" xr3:uid="{00000000-0010-0000-0000-000009000000}" name="Submitted Ex GST"/>
    <tableColumn id="10" xr3:uid="{00000000-0010-0000-0000-00000A000000}" name="GST"/>
    <tableColumn id="11" xr3:uid="{00000000-0010-0000-0000-00000B000000}" name="Submitted Inc GST"/>
    <tableColumn id="12" xr3:uid="{00000000-0010-0000-0000-00000C000000}" name="Approved Inc GST"/>
    <tableColumn id="13" xr3:uid="{00000000-0010-0000-0000-00000D000000}" name="Time Impact Days"/>
    <tableColumn id="14" xr3:uid="{00000000-0010-0000-0000-00000E000000}" name="Approval Date"/>
    <tableColumn id="15" xr3:uid="{00000000-0010-0000-0000-00000F000000}" name="Client Ref"/>
    <tableColumn id="16" xr3:uid="{00000000-0010-0000-0000-000010000000}" name="Invoiced?"/>
    <tableColumn id="17" xr3:uid="{00000000-0010-0000-0000-000011000000}" name="Days Open"/>
    <tableColumn id="18" xr3:uid="{00000000-0010-0000-0000-000012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topLeftCell="A7" workbookViewId="0">
      <selection sqref="A1:H1"/>
    </sheetView>
  </sheetViews>
  <sheetFormatPr defaultRowHeight="14.25"/>
  <cols>
    <col min="1" max="1" width="18" customWidth="1"/>
    <col min="2" max="2" width="70" customWidth="1"/>
    <col min="3" max="8" width="8" customWidth="1"/>
  </cols>
  <sheetData>
    <row r="1" spans="1:8" ht="27.95" customHeight="1">
      <c r="A1" s="15" t="s">
        <v>0</v>
      </c>
      <c r="B1" s="15"/>
      <c r="C1" s="15"/>
      <c r="D1" s="15"/>
      <c r="E1" s="15"/>
      <c r="F1" s="15"/>
      <c r="G1" s="15"/>
      <c r="H1" s="15"/>
    </row>
    <row r="2" spans="1:8" ht="26.1" customHeight="1">
      <c r="A2" s="16" t="s">
        <v>1</v>
      </c>
      <c r="B2" s="16"/>
      <c r="C2" s="16"/>
      <c r="D2" s="16"/>
      <c r="E2" s="16"/>
      <c r="F2" s="16"/>
      <c r="G2" s="16"/>
      <c r="H2" s="16"/>
    </row>
    <row r="4" spans="1:8" ht="28.5">
      <c r="A4" s="4" t="s">
        <v>2</v>
      </c>
      <c r="B4" s="5" t="s">
        <v>3</v>
      </c>
      <c r="C4" s="6"/>
      <c r="D4" s="6"/>
      <c r="E4" s="6"/>
      <c r="F4" s="6"/>
      <c r="G4" s="6"/>
      <c r="H4" s="6"/>
    </row>
    <row r="5" spans="1:8" ht="15">
      <c r="A5" s="4" t="s">
        <v>4</v>
      </c>
      <c r="B5" s="5" t="s">
        <v>5</v>
      </c>
      <c r="C5" s="6"/>
      <c r="D5" s="6"/>
      <c r="E5" s="6"/>
      <c r="F5" s="6"/>
      <c r="G5" s="6"/>
      <c r="H5" s="6"/>
    </row>
    <row r="6" spans="1:8" ht="15">
      <c r="A6" s="4" t="s">
        <v>6</v>
      </c>
      <c r="B6" s="5" t="s">
        <v>7</v>
      </c>
      <c r="C6" s="6"/>
      <c r="D6" s="6"/>
      <c r="E6" s="6"/>
      <c r="F6" s="6"/>
      <c r="G6" s="6"/>
      <c r="H6" s="6"/>
    </row>
    <row r="7" spans="1:8" ht="15">
      <c r="A7" s="4" t="s">
        <v>8</v>
      </c>
      <c r="B7" s="5" t="s">
        <v>9</v>
      </c>
      <c r="C7" s="6"/>
      <c r="D7" s="6"/>
      <c r="E7" s="6"/>
      <c r="F7" s="6"/>
      <c r="G7" s="6"/>
      <c r="H7" s="6"/>
    </row>
    <row r="8" spans="1:8" ht="28.5">
      <c r="A8" s="4" t="s">
        <v>10</v>
      </c>
      <c r="B8" s="5" t="s">
        <v>11</v>
      </c>
      <c r="C8" s="6"/>
      <c r="D8" s="6"/>
      <c r="E8" s="6"/>
      <c r="F8" s="6"/>
      <c r="G8" s="6"/>
      <c r="H8" s="6"/>
    </row>
    <row r="9" spans="1:8" ht="42.75">
      <c r="A9" s="4" t="s">
        <v>12</v>
      </c>
      <c r="B9" s="5" t="s">
        <v>13</v>
      </c>
      <c r="C9" s="6"/>
      <c r="D9" s="6"/>
      <c r="E9" s="6"/>
      <c r="F9" s="6"/>
      <c r="G9" s="6"/>
      <c r="H9" s="6"/>
    </row>
    <row r="10" spans="1:8" ht="45">
      <c r="A10" s="4" t="s">
        <v>14</v>
      </c>
      <c r="B10" s="5" t="s">
        <v>15</v>
      </c>
      <c r="C10" s="6"/>
      <c r="D10" s="6"/>
      <c r="E10" s="6"/>
      <c r="F10" s="6"/>
      <c r="G10" s="6"/>
      <c r="H10" s="6"/>
    </row>
    <row r="11" spans="1:8" ht="30">
      <c r="A11" s="4" t="s">
        <v>16</v>
      </c>
      <c r="B11" s="5" t="s">
        <v>17</v>
      </c>
      <c r="C11" s="6"/>
      <c r="D11" s="6"/>
      <c r="E11" s="6"/>
      <c r="F11" s="6"/>
      <c r="G11" s="6"/>
      <c r="H11" s="6"/>
    </row>
    <row r="12" spans="1:8" ht="30">
      <c r="A12" s="4" t="s">
        <v>18</v>
      </c>
      <c r="B12" s="5" t="s">
        <v>19</v>
      </c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 ht="30">
      <c r="A14" s="7" t="s">
        <v>20</v>
      </c>
      <c r="B14" s="7"/>
      <c r="C14" s="7"/>
      <c r="D14" s="7"/>
      <c r="E14" s="7"/>
      <c r="F14" s="7"/>
      <c r="G14" s="7"/>
      <c r="H14" s="7"/>
    </row>
    <row r="15" spans="1:8">
      <c r="A15" s="5">
        <v>1</v>
      </c>
      <c r="B15" s="5" t="s">
        <v>21</v>
      </c>
      <c r="C15" s="5"/>
      <c r="D15" s="5"/>
      <c r="E15" s="5"/>
      <c r="F15" s="5"/>
      <c r="G15" s="5"/>
      <c r="H15" s="5"/>
    </row>
    <row r="16" spans="1:8">
      <c r="A16" s="5">
        <v>2</v>
      </c>
      <c r="B16" s="5" t="s">
        <v>22</v>
      </c>
      <c r="C16" s="5"/>
      <c r="D16" s="5"/>
      <c r="E16" s="5"/>
      <c r="F16" s="5"/>
      <c r="G16" s="5"/>
      <c r="H16" s="5"/>
    </row>
    <row r="17" spans="1:8">
      <c r="A17" s="5">
        <v>3</v>
      </c>
      <c r="B17" s="5" t="s">
        <v>23</v>
      </c>
      <c r="C17" s="5"/>
      <c r="D17" s="5"/>
      <c r="E17" s="5"/>
      <c r="F17" s="5"/>
      <c r="G17" s="5"/>
      <c r="H17" s="5"/>
    </row>
    <row r="18" spans="1:8">
      <c r="A18" s="5">
        <v>4</v>
      </c>
      <c r="B18" s="5" t="s">
        <v>24</v>
      </c>
      <c r="C18" s="5"/>
      <c r="D18" s="5"/>
      <c r="E18" s="5"/>
      <c r="F18" s="5"/>
      <c r="G18" s="5"/>
      <c r="H18" s="5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 ht="30">
      <c r="A22" s="7" t="s">
        <v>25</v>
      </c>
      <c r="B22" s="7"/>
      <c r="C22" s="7"/>
      <c r="D22" s="7"/>
      <c r="E22" s="7"/>
      <c r="F22" s="7"/>
      <c r="G22" s="7"/>
      <c r="H22" s="7"/>
    </row>
    <row r="23" spans="1:8">
      <c r="A23" s="5">
        <v>1</v>
      </c>
      <c r="B23" s="5" t="s">
        <v>26</v>
      </c>
      <c r="C23" s="5"/>
      <c r="D23" s="5"/>
      <c r="E23" s="5"/>
      <c r="F23" s="5"/>
      <c r="G23" s="5"/>
      <c r="H23" s="5"/>
    </row>
    <row r="24" spans="1:8">
      <c r="A24" s="5">
        <v>2</v>
      </c>
      <c r="B24" s="5" t="s">
        <v>27</v>
      </c>
      <c r="C24" s="5"/>
      <c r="D24" s="5"/>
      <c r="E24" s="5"/>
      <c r="F24" s="5"/>
      <c r="G24" s="5"/>
      <c r="H24" s="5"/>
    </row>
    <row r="25" spans="1:8">
      <c r="A25" s="5">
        <v>3</v>
      </c>
      <c r="B25" s="5" t="s">
        <v>28</v>
      </c>
      <c r="C25" s="5"/>
      <c r="D25" s="5"/>
      <c r="E25" s="5"/>
      <c r="F25" s="5"/>
      <c r="G25" s="5"/>
      <c r="H25" s="5"/>
    </row>
    <row r="26" spans="1:8">
      <c r="A26" s="5">
        <v>4</v>
      </c>
      <c r="B26" s="5" t="s">
        <v>29</v>
      </c>
      <c r="C26" s="5"/>
      <c r="D26" s="5"/>
      <c r="E26" s="5"/>
      <c r="F26" s="5"/>
      <c r="G26" s="5"/>
      <c r="H26" s="5"/>
    </row>
    <row r="27" spans="1:8" ht="28.5">
      <c r="A27" s="5">
        <v>5</v>
      </c>
      <c r="B27" s="5" t="s">
        <v>30</v>
      </c>
      <c r="C27" s="5"/>
      <c r="D27" s="5"/>
      <c r="E27" s="5"/>
      <c r="F27" s="5"/>
      <c r="G27" s="5"/>
      <c r="H27" s="5"/>
    </row>
    <row r="28" spans="1:8">
      <c r="A28" s="6"/>
      <c r="B28" s="6"/>
      <c r="C28" s="6"/>
      <c r="D28" s="6"/>
      <c r="E28" s="6"/>
      <c r="F28" s="6"/>
      <c r="G28" s="6"/>
      <c r="H28" s="6"/>
    </row>
    <row r="29" spans="1:8">
      <c r="A29" s="6"/>
      <c r="B29" s="6"/>
      <c r="C29" s="6"/>
      <c r="D29" s="6"/>
      <c r="E29" s="6"/>
      <c r="F29" s="6"/>
      <c r="G29" s="6"/>
      <c r="H29" s="6"/>
    </row>
    <row r="30" spans="1:8">
      <c r="A30" s="6"/>
      <c r="B30" s="6"/>
      <c r="C30" s="6"/>
      <c r="D30" s="6"/>
      <c r="E30" s="6"/>
      <c r="F30" s="6"/>
      <c r="G30" s="6"/>
      <c r="H30" s="6"/>
    </row>
    <row r="31" spans="1:8">
      <c r="A31" s="6"/>
      <c r="B31" s="6"/>
      <c r="C31" s="6"/>
      <c r="D31" s="6"/>
      <c r="E31" s="6"/>
      <c r="F31" s="6"/>
      <c r="G31" s="6"/>
      <c r="H31" s="6"/>
    </row>
    <row r="32" spans="1:8">
      <c r="A32" s="6"/>
      <c r="B32" s="6"/>
      <c r="C32" s="6"/>
      <c r="D32" s="6"/>
      <c r="E32" s="6"/>
      <c r="F32" s="6"/>
      <c r="G32" s="6"/>
      <c r="H32" s="6"/>
    </row>
    <row r="33" spans="1:8">
      <c r="A33" s="6"/>
      <c r="B33" s="6"/>
      <c r="C33" s="6"/>
      <c r="D33" s="6"/>
      <c r="E33" s="6"/>
      <c r="F33" s="6"/>
      <c r="G33" s="6"/>
      <c r="H33" s="6"/>
    </row>
    <row r="34" spans="1:8">
      <c r="A34" s="6"/>
      <c r="B34" s="6"/>
      <c r="C34" s="6"/>
      <c r="D34" s="6"/>
      <c r="E34" s="6"/>
      <c r="F34" s="6"/>
      <c r="G34" s="6"/>
      <c r="H34" s="6"/>
    </row>
    <row r="35" spans="1:8">
      <c r="A35" s="6"/>
      <c r="B35" s="6"/>
      <c r="C35" s="6"/>
      <c r="D35" s="6"/>
      <c r="E35" s="6"/>
      <c r="F35" s="6"/>
      <c r="G35" s="6"/>
      <c r="H35" s="6"/>
    </row>
    <row r="36" spans="1:8">
      <c r="A36" s="6"/>
      <c r="B36" s="6"/>
      <c r="C36" s="6"/>
      <c r="D36" s="6"/>
      <c r="E36" s="6"/>
      <c r="F36" s="6"/>
      <c r="G36" s="6"/>
      <c r="H36" s="6"/>
    </row>
    <row r="37" spans="1:8">
      <c r="A37" s="6"/>
      <c r="B37" s="6"/>
      <c r="C37" s="6"/>
      <c r="D37" s="6"/>
      <c r="E37" s="6"/>
      <c r="F37" s="6"/>
      <c r="G37" s="6"/>
      <c r="H37" s="6"/>
    </row>
    <row r="38" spans="1:8">
      <c r="A38" s="6"/>
      <c r="B38" s="6"/>
      <c r="C38" s="6"/>
      <c r="D38" s="6"/>
      <c r="E38" s="6"/>
      <c r="F38" s="6"/>
      <c r="G38" s="6"/>
      <c r="H38" s="6"/>
    </row>
    <row r="39" spans="1:8">
      <c r="A39" s="6"/>
      <c r="B39" s="6"/>
      <c r="C39" s="6"/>
      <c r="D39" s="6"/>
      <c r="E39" s="6"/>
      <c r="F39" s="6"/>
      <c r="G39" s="6"/>
      <c r="H39" s="6"/>
    </row>
    <row r="40" spans="1:8">
      <c r="A40" s="6"/>
      <c r="B40" s="6"/>
      <c r="C40" s="6"/>
      <c r="D40" s="6"/>
      <c r="E40" s="6"/>
      <c r="F40" s="6"/>
      <c r="G40" s="6"/>
      <c r="H40" s="6"/>
    </row>
    <row r="41" spans="1:8">
      <c r="A41" s="6"/>
      <c r="B41" s="6"/>
      <c r="C41" s="6"/>
      <c r="D41" s="6"/>
      <c r="E41" s="6"/>
      <c r="F41" s="6"/>
      <c r="G41" s="6"/>
      <c r="H41" s="6"/>
    </row>
    <row r="42" spans="1:8">
      <c r="A42" s="6"/>
      <c r="B42" s="6"/>
      <c r="C42" s="6"/>
      <c r="D42" s="6"/>
      <c r="E42" s="6"/>
      <c r="F42" s="6"/>
      <c r="G42" s="6"/>
      <c r="H42" s="6"/>
    </row>
    <row r="43" spans="1:8">
      <c r="A43" s="6"/>
      <c r="B43" s="6"/>
      <c r="C43" s="6"/>
      <c r="D43" s="6"/>
      <c r="E43" s="6"/>
      <c r="F43" s="6"/>
      <c r="G43" s="6"/>
      <c r="H43" s="6"/>
    </row>
    <row r="44" spans="1:8">
      <c r="A44" s="6"/>
      <c r="B44" s="6"/>
      <c r="C44" s="6"/>
      <c r="D44" s="6"/>
      <c r="E44" s="6"/>
      <c r="F44" s="6"/>
      <c r="G44" s="6"/>
      <c r="H44" s="6"/>
    </row>
    <row r="45" spans="1:8">
      <c r="A45" s="6"/>
      <c r="B45" s="6"/>
      <c r="C45" s="6"/>
      <c r="D45" s="6"/>
      <c r="E45" s="6"/>
      <c r="F45" s="6"/>
      <c r="G45" s="6"/>
      <c r="H45" s="6"/>
    </row>
    <row r="46" spans="1:8">
      <c r="A46" s="6"/>
      <c r="B46" s="6"/>
      <c r="C46" s="6"/>
      <c r="D46" s="6"/>
      <c r="E46" s="6"/>
      <c r="F46" s="6"/>
      <c r="G46" s="6"/>
      <c r="H46" s="6"/>
    </row>
    <row r="47" spans="1:8">
      <c r="A47" s="6"/>
      <c r="B47" s="6"/>
      <c r="C47" s="6"/>
      <c r="D47" s="6"/>
      <c r="E47" s="6"/>
      <c r="F47" s="6"/>
      <c r="G47" s="6"/>
      <c r="H47" s="6"/>
    </row>
    <row r="48" spans="1:8">
      <c r="A48" s="6"/>
      <c r="B48" s="6"/>
      <c r="C48" s="6"/>
      <c r="D48" s="6"/>
      <c r="E48" s="6"/>
      <c r="F48" s="6"/>
      <c r="G48" s="6"/>
      <c r="H48" s="6"/>
    </row>
    <row r="49" spans="1:8">
      <c r="A49" s="6"/>
      <c r="B49" s="6"/>
      <c r="C49" s="6"/>
      <c r="D49" s="6"/>
      <c r="E49" s="6"/>
      <c r="F49" s="6"/>
      <c r="G49" s="6"/>
      <c r="H49" s="6"/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>
      <c r="A52" s="6"/>
      <c r="B52" s="6"/>
      <c r="C52" s="6"/>
      <c r="D52" s="6"/>
      <c r="E52" s="6"/>
      <c r="F52" s="6"/>
      <c r="G52" s="6"/>
      <c r="H52" s="6"/>
    </row>
    <row r="53" spans="1:8">
      <c r="A53" s="6"/>
      <c r="B53" s="6"/>
      <c r="C53" s="6"/>
      <c r="D53" s="6"/>
      <c r="E53" s="6"/>
      <c r="F53" s="6"/>
      <c r="G53" s="6"/>
      <c r="H53" s="6"/>
    </row>
    <row r="54" spans="1:8">
      <c r="A54" s="6"/>
      <c r="B54" s="6"/>
      <c r="C54" s="6"/>
      <c r="D54" s="6"/>
      <c r="E54" s="6"/>
      <c r="F54" s="6"/>
      <c r="G54" s="6"/>
      <c r="H54" s="6"/>
    </row>
    <row r="55" spans="1:8">
      <c r="A55" s="6"/>
      <c r="B55" s="6"/>
      <c r="C55" s="6"/>
      <c r="D55" s="6"/>
      <c r="E55" s="6"/>
      <c r="F55" s="6"/>
      <c r="G55" s="6"/>
      <c r="H55" s="6"/>
    </row>
    <row r="56" spans="1:8">
      <c r="A56" s="6"/>
      <c r="B56" s="6"/>
      <c r="C56" s="6"/>
      <c r="D56" s="6"/>
      <c r="E56" s="6"/>
      <c r="F56" s="6"/>
      <c r="G56" s="6"/>
      <c r="H56" s="6"/>
    </row>
    <row r="57" spans="1:8">
      <c r="A57" s="6"/>
      <c r="B57" s="6"/>
      <c r="C57" s="6"/>
      <c r="D57" s="6"/>
      <c r="E57" s="6"/>
      <c r="F57" s="6"/>
      <c r="G57" s="6"/>
      <c r="H57" s="6"/>
    </row>
    <row r="58" spans="1:8">
      <c r="A58" s="6"/>
      <c r="B58" s="6"/>
      <c r="C58" s="6"/>
      <c r="D58" s="6"/>
      <c r="E58" s="6"/>
      <c r="F58" s="6"/>
      <c r="G58" s="6"/>
      <c r="H58" s="6"/>
    </row>
    <row r="59" spans="1:8">
      <c r="A59" s="6"/>
      <c r="B59" s="6"/>
      <c r="C59" s="6"/>
      <c r="D59" s="6"/>
      <c r="E59" s="6"/>
      <c r="F59" s="6"/>
      <c r="G59" s="6"/>
      <c r="H59" s="6"/>
    </row>
    <row r="60" spans="1:8">
      <c r="A60" s="6"/>
      <c r="B60" s="6"/>
      <c r="C60" s="6"/>
      <c r="D60" s="6"/>
      <c r="E60" s="6"/>
      <c r="F60" s="6"/>
      <c r="G60" s="6"/>
      <c r="H60" s="6"/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workbookViewId="0">
      <selection sqref="A1:J1"/>
    </sheetView>
  </sheetViews>
  <sheetFormatPr defaultRowHeight="14.25"/>
  <cols>
    <col min="1" max="4" width="16" customWidth="1"/>
  </cols>
  <sheetData>
    <row r="1" spans="1:10" ht="27.95" customHeight="1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6.1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</row>
    <row r="4" spans="1:10" ht="15">
      <c r="A4" s="3" t="s">
        <v>33</v>
      </c>
      <c r="B4" s="3" t="s">
        <v>34</v>
      </c>
      <c r="C4" s="3" t="s">
        <v>35</v>
      </c>
      <c r="D4" s="3" t="s">
        <v>36</v>
      </c>
    </row>
    <row r="5" spans="1:10">
      <c r="A5" t="s">
        <v>37</v>
      </c>
      <c r="B5" t="s">
        <v>38</v>
      </c>
      <c r="C5" t="s">
        <v>39</v>
      </c>
      <c r="D5" t="s">
        <v>40</v>
      </c>
    </row>
    <row r="6" spans="1:10">
      <c r="A6" t="s">
        <v>41</v>
      </c>
      <c r="B6" t="s">
        <v>42</v>
      </c>
      <c r="C6" t="s">
        <v>43</v>
      </c>
      <c r="D6" t="s">
        <v>44</v>
      </c>
    </row>
    <row r="7" spans="1:10">
      <c r="A7" t="s">
        <v>45</v>
      </c>
      <c r="B7" t="s">
        <v>46</v>
      </c>
      <c r="C7" t="s">
        <v>47</v>
      </c>
      <c r="D7" t="s">
        <v>48</v>
      </c>
    </row>
    <row r="8" spans="1:10">
      <c r="A8" t="s">
        <v>49</v>
      </c>
      <c r="B8" t="s">
        <v>50</v>
      </c>
      <c r="C8" t="s">
        <v>51</v>
      </c>
    </row>
    <row r="9" spans="1:10">
      <c r="A9" t="s">
        <v>52</v>
      </c>
      <c r="B9" t="s">
        <v>53</v>
      </c>
      <c r="C9" t="s">
        <v>54</v>
      </c>
    </row>
    <row r="10" spans="1:10">
      <c r="A10" t="s">
        <v>36</v>
      </c>
      <c r="B10" t="s">
        <v>55</v>
      </c>
      <c r="C10" t="s">
        <v>56</v>
      </c>
    </row>
    <row r="11" spans="1:10">
      <c r="A11" t="s">
        <v>57</v>
      </c>
      <c r="C11" t="s">
        <v>58</v>
      </c>
    </row>
    <row r="12" spans="1:10">
      <c r="C12" t="s">
        <v>59</v>
      </c>
    </row>
    <row r="13" spans="1:10">
      <c r="C13" t="s">
        <v>60</v>
      </c>
    </row>
    <row r="14" spans="1:10">
      <c r="C14" t="s">
        <v>61</v>
      </c>
    </row>
    <row r="15" spans="1:10">
      <c r="C15" t="s">
        <v>62</v>
      </c>
    </row>
    <row r="16" spans="1:10">
      <c r="C16" t="s">
        <v>63</v>
      </c>
    </row>
    <row r="17" spans="3:3">
      <c r="C17" t="s">
        <v>64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8"/>
  <sheetViews>
    <sheetView workbookViewId="0">
      <selection activeCell="A2" sqref="A2:XFD2"/>
    </sheetView>
  </sheetViews>
  <sheetFormatPr defaultRowHeight="14.25"/>
  <cols>
    <col min="1" max="1" width="28" customWidth="1"/>
    <col min="2" max="2" width="22" customWidth="1"/>
    <col min="3" max="3" width="4" customWidth="1"/>
    <col min="4" max="4" width="18" customWidth="1"/>
    <col min="5" max="5" width="14" customWidth="1"/>
    <col min="6" max="6" width="3" customWidth="1"/>
    <col min="7" max="12" width="18" customWidth="1"/>
  </cols>
  <sheetData>
    <row r="2" spans="1:12" ht="48" customHeight="1"/>
    <row r="4" spans="1:12" ht="27.95" customHeight="1">
      <c r="A4" s="15" t="s">
        <v>65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6.1" customHeight="1">
      <c r="A5" s="16" t="s">
        <v>66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7" spans="1:12" ht="42.75">
      <c r="A7" s="1" t="s">
        <v>67</v>
      </c>
      <c r="B7" s="8" t="s">
        <v>5</v>
      </c>
      <c r="D7" s="1" t="s">
        <v>68</v>
      </c>
      <c r="E7" s="9">
        <v>842000</v>
      </c>
    </row>
    <row r="8" spans="1:12" ht="28.5">
      <c r="A8" s="1" t="s">
        <v>69</v>
      </c>
      <c r="B8" s="8" t="s">
        <v>7</v>
      </c>
      <c r="D8" s="1" t="s">
        <v>70</v>
      </c>
      <c r="E8" s="10">
        <v>46218</v>
      </c>
    </row>
    <row r="9" spans="1:12" ht="15">
      <c r="A9" s="1" t="s">
        <v>71</v>
      </c>
      <c r="B9" s="8" t="s">
        <v>72</v>
      </c>
      <c r="D9" s="1" t="s">
        <v>73</v>
      </c>
      <c r="E9" s="11">
        <v>0.1</v>
      </c>
    </row>
    <row r="12" spans="1:12" ht="32.1" customHeight="1">
      <c r="A12" s="3" t="s">
        <v>74</v>
      </c>
      <c r="B12" s="17">
        <f>SUMIF('Variation Register'!H9:H80,"Approved",'Variation Register'!L9:L80)+SUMIF('Variation Register'!H9:H80,"Invoiced",'Variation Register'!L9:L80)</f>
        <v>15675</v>
      </c>
      <c r="D12" s="3" t="s">
        <v>33</v>
      </c>
      <c r="E12" s="3" t="s">
        <v>75</v>
      </c>
    </row>
    <row r="13" spans="1:12">
      <c r="A13" t="s">
        <v>76</v>
      </c>
      <c r="B13" s="18">
        <f>SUMIF('Variation Register'!H9:H80,"Submitted",'Variation Register'!K9:K80)+SUMIF('Variation Register'!H9:H80,"Under Review",'Variation Register'!K9:K80)</f>
        <v>17545</v>
      </c>
      <c r="D13" t="s">
        <v>37</v>
      </c>
      <c r="E13">
        <f>COUNTIF('Variation Register'!H9:H80,D13)</f>
        <v>1</v>
      </c>
    </row>
    <row r="14" spans="1:12">
      <c r="A14" t="s">
        <v>77</v>
      </c>
      <c r="B14" s="18">
        <f>SUMIF('Variation Register'!H9:H80,"Rejected",'Variation Register'!K9:K80)</f>
        <v>0</v>
      </c>
      <c r="D14" t="s">
        <v>41</v>
      </c>
      <c r="E14">
        <f>COUNTIF('Variation Register'!H9:H80,D14)</f>
        <v>2</v>
      </c>
    </row>
    <row r="15" spans="1:12">
      <c r="A15" t="s">
        <v>78</v>
      </c>
      <c r="B15" s="18">
        <f>SUMIF('Variation Register'!H9:H80,"Approved",'Variation Register'!M9:M80)+SUMIF('Variation Register'!H9:H80,"Invoiced",'Variation Register'!M9:M80)</f>
        <v>0</v>
      </c>
      <c r="D15" t="s">
        <v>45</v>
      </c>
      <c r="E15">
        <f>COUNTIF('Variation Register'!H9:H80,D15)</f>
        <v>1</v>
      </c>
    </row>
    <row r="16" spans="1:12">
      <c r="A16" t="s">
        <v>79</v>
      </c>
      <c r="B16" s="18">
        <f>COUNTIF('Variation Register'!H9:H80,"Submitted")+COUNTIF('Variation Register'!H9:H80,"Under Review")+COUNTIF('Variation Register'!H9:H80,"Draft")</f>
        <v>4</v>
      </c>
      <c r="D16" t="s">
        <v>49</v>
      </c>
      <c r="E16">
        <f>COUNTIF('Variation Register'!H9:H80,D16)</f>
        <v>2</v>
      </c>
    </row>
    <row r="17" spans="1:5">
      <c r="A17" t="s">
        <v>80</v>
      </c>
      <c r="B17" s="18">
        <f>$E$7+B12</f>
        <v>857675</v>
      </c>
      <c r="D17" t="s">
        <v>52</v>
      </c>
      <c r="E17">
        <f>COUNTIF('Variation Register'!H9:H80,D17)</f>
        <v>0</v>
      </c>
    </row>
    <row r="18" spans="1:5">
      <c r="D18" t="s">
        <v>36</v>
      </c>
      <c r="E18">
        <f>COUNTIF('Variation Register'!H9:H80,D18)</f>
        <v>0</v>
      </c>
    </row>
  </sheetData>
  <mergeCells count="2">
    <mergeCell ref="A4:L4"/>
    <mergeCell ref="A5:L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0"/>
  <sheetViews>
    <sheetView workbookViewId="0">
      <selection sqref="A1:R1"/>
    </sheetView>
  </sheetViews>
  <sheetFormatPr defaultRowHeight="14.25"/>
  <cols>
    <col min="1" max="2" width="12" customWidth="1"/>
    <col min="3" max="3" width="14" customWidth="1"/>
    <col min="4" max="4" width="16" customWidth="1"/>
    <col min="5" max="5" width="12" customWidth="1"/>
    <col min="6" max="6" width="38" customWidth="1"/>
    <col min="7" max="7" width="34" customWidth="1"/>
    <col min="8" max="8" width="14" customWidth="1"/>
    <col min="9" max="9" width="15" customWidth="1"/>
    <col min="10" max="10" width="12" customWidth="1"/>
    <col min="11" max="12" width="15" customWidth="1"/>
    <col min="13" max="14" width="12" customWidth="1"/>
    <col min="15" max="15" width="16" customWidth="1"/>
    <col min="16" max="16" width="12" customWidth="1"/>
    <col min="17" max="17" width="10" customWidth="1"/>
    <col min="18" max="18" width="38" customWidth="1"/>
  </cols>
  <sheetData>
    <row r="1" spans="1:18" ht="27.95" customHeight="1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26.1" customHeight="1">
      <c r="A2" s="16" t="s">
        <v>81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8" spans="1:18" ht="32.1" customHeight="1">
      <c r="A8" s="3" t="s">
        <v>82</v>
      </c>
      <c r="B8" s="3" t="s">
        <v>83</v>
      </c>
      <c r="C8" s="3" t="s">
        <v>34</v>
      </c>
      <c r="D8" s="3" t="s">
        <v>35</v>
      </c>
      <c r="E8" s="3" t="s">
        <v>84</v>
      </c>
      <c r="F8" s="3" t="s">
        <v>85</v>
      </c>
      <c r="G8" s="3" t="s">
        <v>86</v>
      </c>
      <c r="H8" s="3" t="s">
        <v>33</v>
      </c>
      <c r="I8" s="3" t="s">
        <v>87</v>
      </c>
      <c r="J8" s="3" t="s">
        <v>88</v>
      </c>
      <c r="K8" s="3" t="s">
        <v>89</v>
      </c>
      <c r="L8" s="3" t="s">
        <v>74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94</v>
      </c>
      <c r="R8" s="3" t="s">
        <v>95</v>
      </c>
    </row>
    <row r="9" spans="1:18" ht="28.5">
      <c r="A9" s="5" t="s">
        <v>96</v>
      </c>
      <c r="B9" s="12">
        <v>46201</v>
      </c>
      <c r="C9" s="5" t="s">
        <v>38</v>
      </c>
      <c r="D9" s="5" t="s">
        <v>56</v>
      </c>
      <c r="E9" s="5" t="s">
        <v>97</v>
      </c>
      <c r="F9" s="5" t="s">
        <v>98</v>
      </c>
      <c r="G9" s="5" t="s">
        <v>99</v>
      </c>
      <c r="H9" s="5" t="s">
        <v>49</v>
      </c>
      <c r="I9" s="13">
        <v>11800</v>
      </c>
      <c r="J9" s="13">
        <f>IF($A9="","",ROUND($I9*Dashboard!$E$9,2))</f>
        <v>1180</v>
      </c>
      <c r="K9" s="13">
        <f t="shared" ref="K9:K40" si="0">IF($A9="","",$I9+$J9)</f>
        <v>12980</v>
      </c>
      <c r="L9" s="13">
        <v>12980</v>
      </c>
      <c r="M9" s="5">
        <v>0</v>
      </c>
      <c r="N9" s="12">
        <v>46210</v>
      </c>
      <c r="O9" s="5" t="s">
        <v>100</v>
      </c>
      <c r="P9" s="5" t="s">
        <v>48</v>
      </c>
      <c r="Q9" s="5">
        <f>IF($A9="","",IF(OR($H9="Approved",$H9="Invoiced",$H9="Closed"),IF($N9="","",$N9-$B9),Dashboard!$E$8-$B9))</f>
        <v>9</v>
      </c>
      <c r="R9" s="5" t="s">
        <v>101</v>
      </c>
    </row>
    <row r="10" spans="1:18" ht="28.5">
      <c r="A10" s="5" t="s">
        <v>102</v>
      </c>
      <c r="B10" s="12">
        <v>46205</v>
      </c>
      <c r="C10" s="5" t="s">
        <v>53</v>
      </c>
      <c r="D10" s="5" t="s">
        <v>43</v>
      </c>
      <c r="E10" s="5" t="s">
        <v>103</v>
      </c>
      <c r="F10" s="5" t="s">
        <v>104</v>
      </c>
      <c r="G10" s="5" t="s">
        <v>105</v>
      </c>
      <c r="H10" s="5" t="s">
        <v>41</v>
      </c>
      <c r="I10" s="13">
        <v>4850</v>
      </c>
      <c r="J10" s="13">
        <f>IF($A10="","",ROUND($I10*Dashboard!$E$9,2))</f>
        <v>485</v>
      </c>
      <c r="K10" s="13">
        <f t="shared" si="0"/>
        <v>5335</v>
      </c>
      <c r="L10" s="13"/>
      <c r="M10" s="5">
        <v>1</v>
      </c>
      <c r="N10" s="12"/>
      <c r="O10" s="5" t="s">
        <v>106</v>
      </c>
      <c r="P10" s="5" t="s">
        <v>40</v>
      </c>
      <c r="Q10" s="5">
        <f>IF($A10="","",IF(OR($H10="Approved",$H10="Invoiced",$H10="Closed"),IF($N10="","",$N10-$B10),Dashboard!$E$8-$B10))</f>
        <v>13</v>
      </c>
      <c r="R10" s="5" t="s">
        <v>107</v>
      </c>
    </row>
    <row r="11" spans="1:18" ht="28.5">
      <c r="A11" s="5" t="s">
        <v>108</v>
      </c>
      <c r="B11" s="12">
        <v>46207</v>
      </c>
      <c r="C11" s="5" t="s">
        <v>46</v>
      </c>
      <c r="D11" s="5" t="s">
        <v>54</v>
      </c>
      <c r="E11" s="5" t="s">
        <v>109</v>
      </c>
      <c r="F11" s="5" t="s">
        <v>110</v>
      </c>
      <c r="G11" s="5" t="s">
        <v>111</v>
      </c>
      <c r="H11" s="5" t="s">
        <v>45</v>
      </c>
      <c r="I11" s="13">
        <v>7200</v>
      </c>
      <c r="J11" s="13">
        <f>IF($A11="","",ROUND($I11*Dashboard!$E$9,2))</f>
        <v>720</v>
      </c>
      <c r="K11" s="13">
        <f t="shared" si="0"/>
        <v>7920</v>
      </c>
      <c r="L11" s="13"/>
      <c r="M11" s="5">
        <v>2</v>
      </c>
      <c r="N11" s="12"/>
      <c r="O11" s="5" t="s">
        <v>112</v>
      </c>
      <c r="P11" s="5" t="s">
        <v>40</v>
      </c>
      <c r="Q11" s="5">
        <f>IF($A11="","",IF(OR($H11="Approved",$H11="Invoiced",$H11="Closed"),IF($N11="","",$N11-$B11),Dashboard!$E$8-$B11))</f>
        <v>11</v>
      </c>
      <c r="R11" s="5" t="s">
        <v>113</v>
      </c>
    </row>
    <row r="12" spans="1:18" ht="28.5">
      <c r="A12" s="5" t="s">
        <v>114</v>
      </c>
      <c r="B12" s="12">
        <v>46208</v>
      </c>
      <c r="C12" s="5" t="s">
        <v>42</v>
      </c>
      <c r="D12" s="5" t="s">
        <v>51</v>
      </c>
      <c r="E12" s="5" t="s">
        <v>115</v>
      </c>
      <c r="F12" s="5" t="s">
        <v>116</v>
      </c>
      <c r="G12" s="5" t="s">
        <v>117</v>
      </c>
      <c r="H12" s="5" t="s">
        <v>37</v>
      </c>
      <c r="I12" s="13">
        <v>1650</v>
      </c>
      <c r="J12" s="13">
        <f>IF($A12="","",ROUND($I12*Dashboard!$E$9,2))</f>
        <v>165</v>
      </c>
      <c r="K12" s="13">
        <f t="shared" si="0"/>
        <v>1815</v>
      </c>
      <c r="L12" s="13"/>
      <c r="M12" s="5">
        <v>0</v>
      </c>
      <c r="N12" s="12"/>
      <c r="O12" s="5"/>
      <c r="P12" s="5" t="s">
        <v>40</v>
      </c>
      <c r="Q12" s="5">
        <f>IF($A12="","",IF(OR($H12="Approved",$H12="Invoiced",$H12="Closed"),IF($N12="","",$N12-$B12),Dashboard!$E$8-$B12))</f>
        <v>10</v>
      </c>
      <c r="R12" s="5" t="s">
        <v>118</v>
      </c>
    </row>
    <row r="13" spans="1:18" ht="28.5">
      <c r="A13" s="5" t="s">
        <v>119</v>
      </c>
      <c r="B13" s="12">
        <v>46211</v>
      </c>
      <c r="C13" s="5" t="s">
        <v>38</v>
      </c>
      <c r="D13" s="5" t="s">
        <v>61</v>
      </c>
      <c r="E13" s="5" t="s">
        <v>120</v>
      </c>
      <c r="F13" s="5" t="s">
        <v>121</v>
      </c>
      <c r="G13" s="5" t="s">
        <v>122</v>
      </c>
      <c r="H13" s="5" t="s">
        <v>49</v>
      </c>
      <c r="I13" s="13">
        <v>2450</v>
      </c>
      <c r="J13" s="13">
        <f>IF($A13="","",ROUND($I13*Dashboard!$E$9,2))</f>
        <v>245</v>
      </c>
      <c r="K13" s="13">
        <f t="shared" si="0"/>
        <v>2695</v>
      </c>
      <c r="L13" s="13">
        <v>2695</v>
      </c>
      <c r="M13" s="5">
        <v>0</v>
      </c>
      <c r="N13" s="12">
        <v>46215</v>
      </c>
      <c r="O13" s="5" t="s">
        <v>123</v>
      </c>
      <c r="P13" s="5" t="s">
        <v>40</v>
      </c>
      <c r="Q13" s="5">
        <f>IF($A13="","",IF(OR($H13="Approved",$H13="Invoiced",$H13="Closed"),IF($N13="","",$N13-$B13),Dashboard!$E$8-$B13))</f>
        <v>4</v>
      </c>
      <c r="R13" s="5" t="s">
        <v>124</v>
      </c>
    </row>
    <row r="14" spans="1:18">
      <c r="A14" s="5" t="s">
        <v>125</v>
      </c>
      <c r="B14" s="12">
        <v>46212</v>
      </c>
      <c r="C14" s="5" t="s">
        <v>50</v>
      </c>
      <c r="D14" s="5" t="s">
        <v>47</v>
      </c>
      <c r="E14" s="5" t="s">
        <v>126</v>
      </c>
      <c r="F14" s="5" t="s">
        <v>127</v>
      </c>
      <c r="G14" s="5" t="s">
        <v>128</v>
      </c>
      <c r="H14" s="5" t="s">
        <v>41</v>
      </c>
      <c r="I14" s="13">
        <v>3900</v>
      </c>
      <c r="J14" s="13">
        <f>IF($A14="","",ROUND($I14*Dashboard!$E$9,2))</f>
        <v>390</v>
      </c>
      <c r="K14" s="13">
        <f t="shared" si="0"/>
        <v>4290</v>
      </c>
      <c r="L14" s="13"/>
      <c r="M14" s="5">
        <v>1</v>
      </c>
      <c r="N14" s="12"/>
      <c r="O14" s="5" t="s">
        <v>129</v>
      </c>
      <c r="P14" s="5" t="s">
        <v>40</v>
      </c>
      <c r="Q14" s="5">
        <f>IF($A14="","",IF(OR($H14="Approved",$H14="Invoiced",$H14="Closed"),IF($N14="","",$N14-$B14),Dashboard!$E$8-$B14))</f>
        <v>6</v>
      </c>
      <c r="R14" s="5" t="s">
        <v>130</v>
      </c>
    </row>
    <row r="15" spans="1:18">
      <c r="A15" s="5"/>
      <c r="B15" s="12"/>
      <c r="C15" s="5"/>
      <c r="D15" s="5"/>
      <c r="E15" s="5"/>
      <c r="F15" s="5"/>
      <c r="G15" s="5"/>
      <c r="H15" s="5"/>
      <c r="I15" s="13"/>
      <c r="J15" s="13" t="str">
        <f>IF($A15="","",ROUND($I15*Dashboard!$E$9,2))</f>
        <v/>
      </c>
      <c r="K15" s="13" t="str">
        <f t="shared" si="0"/>
        <v/>
      </c>
      <c r="L15" s="13"/>
      <c r="M15" s="5"/>
      <c r="N15" s="12"/>
      <c r="O15" s="5"/>
      <c r="P15" s="5"/>
      <c r="Q15" s="5" t="str">
        <f>IF($A15="","",IF(OR($H15="Approved",$H15="Invoiced",$H15="Closed"),IF($N15="","",$N15-$B15),Dashboard!$E$8-$B15))</f>
        <v/>
      </c>
      <c r="R15" s="5"/>
    </row>
    <row r="16" spans="1:18">
      <c r="A16" s="5"/>
      <c r="B16" s="12"/>
      <c r="C16" s="5"/>
      <c r="D16" s="5"/>
      <c r="E16" s="5"/>
      <c r="F16" s="5"/>
      <c r="G16" s="5"/>
      <c r="H16" s="5"/>
      <c r="I16" s="13"/>
      <c r="J16" s="13" t="str">
        <f>IF($A16="","",ROUND($I16*Dashboard!$E$9,2))</f>
        <v/>
      </c>
      <c r="K16" s="13" t="str">
        <f t="shared" si="0"/>
        <v/>
      </c>
      <c r="L16" s="13"/>
      <c r="M16" s="5"/>
      <c r="N16" s="12"/>
      <c r="O16" s="5"/>
      <c r="P16" s="5"/>
      <c r="Q16" s="5" t="str">
        <f>IF($A16="","",IF(OR($H16="Approved",$H16="Invoiced",$H16="Closed"),IF($N16="","",$N16-$B16),Dashboard!$E$8-$B16))</f>
        <v/>
      </c>
      <c r="R16" s="5"/>
    </row>
    <row r="17" spans="1:18">
      <c r="A17" s="5"/>
      <c r="B17" s="12"/>
      <c r="C17" s="5"/>
      <c r="D17" s="5"/>
      <c r="E17" s="5"/>
      <c r="F17" s="5"/>
      <c r="G17" s="5"/>
      <c r="H17" s="5"/>
      <c r="I17" s="13"/>
      <c r="J17" s="13" t="str">
        <f>IF($A17="","",ROUND($I17*Dashboard!$E$9,2))</f>
        <v/>
      </c>
      <c r="K17" s="13" t="str">
        <f t="shared" si="0"/>
        <v/>
      </c>
      <c r="L17" s="13"/>
      <c r="M17" s="5"/>
      <c r="N17" s="12"/>
      <c r="O17" s="5"/>
      <c r="P17" s="5"/>
      <c r="Q17" s="5" t="str">
        <f>IF($A17="","",IF(OR($H17="Approved",$H17="Invoiced",$H17="Closed"),IF($N17="","",$N17-$B17),Dashboard!$E$8-$B17))</f>
        <v/>
      </c>
      <c r="R17" s="5"/>
    </row>
    <row r="18" spans="1:18">
      <c r="A18" s="5"/>
      <c r="B18" s="12"/>
      <c r="C18" s="5"/>
      <c r="D18" s="5"/>
      <c r="E18" s="5"/>
      <c r="F18" s="5"/>
      <c r="G18" s="5"/>
      <c r="H18" s="5"/>
      <c r="I18" s="13"/>
      <c r="J18" s="13" t="str">
        <f>IF($A18="","",ROUND($I18*Dashboard!$E$9,2))</f>
        <v/>
      </c>
      <c r="K18" s="13" t="str">
        <f t="shared" si="0"/>
        <v/>
      </c>
      <c r="L18" s="13"/>
      <c r="M18" s="5"/>
      <c r="N18" s="12"/>
      <c r="O18" s="5"/>
      <c r="P18" s="5"/>
      <c r="Q18" s="5" t="str">
        <f>IF($A18="","",IF(OR($H18="Approved",$H18="Invoiced",$H18="Closed"),IF($N18="","",$N18-$B18),Dashboard!$E$8-$B18))</f>
        <v/>
      </c>
      <c r="R18" s="5"/>
    </row>
    <row r="19" spans="1:18">
      <c r="A19" s="5"/>
      <c r="B19" s="12"/>
      <c r="C19" s="5"/>
      <c r="D19" s="5"/>
      <c r="E19" s="5"/>
      <c r="F19" s="5"/>
      <c r="G19" s="5"/>
      <c r="H19" s="5"/>
      <c r="I19" s="13"/>
      <c r="J19" s="13" t="str">
        <f>IF($A19="","",ROUND($I19*Dashboard!$E$9,2))</f>
        <v/>
      </c>
      <c r="K19" s="13" t="str">
        <f t="shared" si="0"/>
        <v/>
      </c>
      <c r="L19" s="13"/>
      <c r="M19" s="5"/>
      <c r="N19" s="12"/>
      <c r="O19" s="5"/>
      <c r="P19" s="5"/>
      <c r="Q19" s="5" t="str">
        <f>IF($A19="","",IF(OR($H19="Approved",$H19="Invoiced",$H19="Closed"),IF($N19="","",$N19-$B19),Dashboard!$E$8-$B19))</f>
        <v/>
      </c>
      <c r="R19" s="5"/>
    </row>
    <row r="20" spans="1:18">
      <c r="A20" s="5"/>
      <c r="B20" s="12"/>
      <c r="C20" s="5"/>
      <c r="D20" s="5"/>
      <c r="E20" s="5"/>
      <c r="F20" s="5"/>
      <c r="G20" s="5"/>
      <c r="H20" s="5"/>
      <c r="I20" s="13"/>
      <c r="J20" s="13" t="str">
        <f>IF($A20="","",ROUND($I20*Dashboard!$E$9,2))</f>
        <v/>
      </c>
      <c r="K20" s="13" t="str">
        <f t="shared" si="0"/>
        <v/>
      </c>
      <c r="L20" s="13"/>
      <c r="M20" s="5"/>
      <c r="N20" s="12"/>
      <c r="O20" s="5"/>
      <c r="P20" s="5"/>
      <c r="Q20" s="5" t="str">
        <f>IF($A20="","",IF(OR($H20="Approved",$H20="Invoiced",$H20="Closed"),IF($N20="","",$N20-$B20),Dashboard!$E$8-$B20))</f>
        <v/>
      </c>
      <c r="R20" s="5"/>
    </row>
    <row r="21" spans="1:18">
      <c r="A21" s="5"/>
      <c r="B21" s="12"/>
      <c r="C21" s="5"/>
      <c r="D21" s="5"/>
      <c r="E21" s="5"/>
      <c r="F21" s="5"/>
      <c r="G21" s="5"/>
      <c r="H21" s="5"/>
      <c r="I21" s="13"/>
      <c r="J21" s="13" t="str">
        <f>IF($A21="","",ROUND($I21*Dashboard!$E$9,2))</f>
        <v/>
      </c>
      <c r="K21" s="13" t="str">
        <f t="shared" si="0"/>
        <v/>
      </c>
      <c r="L21" s="13"/>
      <c r="M21" s="5"/>
      <c r="N21" s="12"/>
      <c r="O21" s="5"/>
      <c r="P21" s="5"/>
      <c r="Q21" s="5" t="str">
        <f>IF($A21="","",IF(OR($H21="Approved",$H21="Invoiced",$H21="Closed"),IF($N21="","",$N21-$B21),Dashboard!$E$8-$B21))</f>
        <v/>
      </c>
      <c r="R21" s="5"/>
    </row>
    <row r="22" spans="1:18">
      <c r="A22" s="5"/>
      <c r="B22" s="12"/>
      <c r="C22" s="5"/>
      <c r="D22" s="5"/>
      <c r="E22" s="5"/>
      <c r="F22" s="5"/>
      <c r="G22" s="5"/>
      <c r="H22" s="5"/>
      <c r="I22" s="13"/>
      <c r="J22" s="13" t="str">
        <f>IF($A22="","",ROUND($I22*Dashboard!$E$9,2))</f>
        <v/>
      </c>
      <c r="K22" s="13" t="str">
        <f t="shared" si="0"/>
        <v/>
      </c>
      <c r="L22" s="13"/>
      <c r="M22" s="5"/>
      <c r="N22" s="12"/>
      <c r="O22" s="5"/>
      <c r="P22" s="5"/>
      <c r="Q22" s="5" t="str">
        <f>IF($A22="","",IF(OR($H22="Approved",$H22="Invoiced",$H22="Closed"),IF($N22="","",$N22-$B22),Dashboard!$E$8-$B22))</f>
        <v/>
      </c>
      <c r="R22" s="5"/>
    </row>
    <row r="23" spans="1:18">
      <c r="A23" s="5"/>
      <c r="B23" s="12"/>
      <c r="C23" s="5"/>
      <c r="D23" s="5"/>
      <c r="E23" s="5"/>
      <c r="F23" s="5"/>
      <c r="G23" s="5"/>
      <c r="H23" s="5"/>
      <c r="I23" s="13"/>
      <c r="J23" s="13" t="str">
        <f>IF($A23="","",ROUND($I23*Dashboard!$E$9,2))</f>
        <v/>
      </c>
      <c r="K23" s="13" t="str">
        <f t="shared" si="0"/>
        <v/>
      </c>
      <c r="L23" s="13"/>
      <c r="M23" s="5"/>
      <c r="N23" s="12"/>
      <c r="O23" s="5"/>
      <c r="P23" s="5"/>
      <c r="Q23" s="5" t="str">
        <f>IF($A23="","",IF(OR($H23="Approved",$H23="Invoiced",$H23="Closed"),IF($N23="","",$N23-$B23),Dashboard!$E$8-$B23))</f>
        <v/>
      </c>
      <c r="R23" s="5"/>
    </row>
    <row r="24" spans="1:18">
      <c r="A24" s="5"/>
      <c r="B24" s="12"/>
      <c r="C24" s="5"/>
      <c r="D24" s="5"/>
      <c r="E24" s="5"/>
      <c r="F24" s="5"/>
      <c r="G24" s="5"/>
      <c r="H24" s="5"/>
      <c r="I24" s="13"/>
      <c r="J24" s="13" t="str">
        <f>IF($A24="","",ROUND($I24*Dashboard!$E$9,2))</f>
        <v/>
      </c>
      <c r="K24" s="13" t="str">
        <f t="shared" si="0"/>
        <v/>
      </c>
      <c r="L24" s="13"/>
      <c r="M24" s="5"/>
      <c r="N24" s="12"/>
      <c r="O24" s="5"/>
      <c r="P24" s="5"/>
      <c r="Q24" s="5" t="str">
        <f>IF($A24="","",IF(OR($H24="Approved",$H24="Invoiced",$H24="Closed"),IF($N24="","",$N24-$B24),Dashboard!$E$8-$B24))</f>
        <v/>
      </c>
      <c r="R24" s="5"/>
    </row>
    <row r="25" spans="1:18">
      <c r="A25" s="5"/>
      <c r="B25" s="12"/>
      <c r="C25" s="5"/>
      <c r="D25" s="5"/>
      <c r="E25" s="5"/>
      <c r="F25" s="5"/>
      <c r="G25" s="5"/>
      <c r="H25" s="5"/>
      <c r="I25" s="13"/>
      <c r="J25" s="13" t="str">
        <f>IF($A25="","",ROUND($I25*Dashboard!$E$9,2))</f>
        <v/>
      </c>
      <c r="K25" s="13" t="str">
        <f t="shared" si="0"/>
        <v/>
      </c>
      <c r="L25" s="13"/>
      <c r="M25" s="5"/>
      <c r="N25" s="12"/>
      <c r="O25" s="5"/>
      <c r="P25" s="5"/>
      <c r="Q25" s="5" t="str">
        <f>IF($A25="","",IF(OR($H25="Approved",$H25="Invoiced",$H25="Closed"),IF($N25="","",$N25-$B25),Dashboard!$E$8-$B25))</f>
        <v/>
      </c>
      <c r="R25" s="5"/>
    </row>
    <row r="26" spans="1:18">
      <c r="A26" s="5"/>
      <c r="B26" s="12"/>
      <c r="C26" s="5"/>
      <c r="D26" s="5"/>
      <c r="E26" s="5"/>
      <c r="F26" s="5"/>
      <c r="G26" s="5"/>
      <c r="H26" s="5"/>
      <c r="I26" s="13"/>
      <c r="J26" s="13" t="str">
        <f>IF($A26="","",ROUND($I26*Dashboard!$E$9,2))</f>
        <v/>
      </c>
      <c r="K26" s="13" t="str">
        <f t="shared" si="0"/>
        <v/>
      </c>
      <c r="L26" s="13"/>
      <c r="M26" s="5"/>
      <c r="N26" s="12"/>
      <c r="O26" s="5"/>
      <c r="P26" s="5"/>
      <c r="Q26" s="5" t="str">
        <f>IF($A26="","",IF(OR($H26="Approved",$H26="Invoiced",$H26="Closed"),IF($N26="","",$N26-$B26),Dashboard!$E$8-$B26))</f>
        <v/>
      </c>
      <c r="R26" s="5"/>
    </row>
    <row r="27" spans="1:18">
      <c r="A27" s="5"/>
      <c r="B27" s="12"/>
      <c r="C27" s="5"/>
      <c r="D27" s="5"/>
      <c r="E27" s="5"/>
      <c r="F27" s="5"/>
      <c r="G27" s="5"/>
      <c r="H27" s="5"/>
      <c r="I27" s="13"/>
      <c r="J27" s="13" t="str">
        <f>IF($A27="","",ROUND($I27*Dashboard!$E$9,2))</f>
        <v/>
      </c>
      <c r="K27" s="13" t="str">
        <f t="shared" si="0"/>
        <v/>
      </c>
      <c r="L27" s="13"/>
      <c r="M27" s="5"/>
      <c r="N27" s="12"/>
      <c r="O27" s="5"/>
      <c r="P27" s="5"/>
      <c r="Q27" s="5" t="str">
        <f>IF($A27="","",IF(OR($H27="Approved",$H27="Invoiced",$H27="Closed"),IF($N27="","",$N27-$B27),Dashboard!$E$8-$B27))</f>
        <v/>
      </c>
      <c r="R27" s="5"/>
    </row>
    <row r="28" spans="1:18">
      <c r="A28" s="5"/>
      <c r="B28" s="12"/>
      <c r="C28" s="5"/>
      <c r="D28" s="5"/>
      <c r="E28" s="5"/>
      <c r="F28" s="5"/>
      <c r="G28" s="5"/>
      <c r="H28" s="5"/>
      <c r="I28" s="13"/>
      <c r="J28" s="13" t="str">
        <f>IF($A28="","",ROUND($I28*Dashboard!$E$9,2))</f>
        <v/>
      </c>
      <c r="K28" s="13" t="str">
        <f t="shared" si="0"/>
        <v/>
      </c>
      <c r="L28" s="13"/>
      <c r="M28" s="5"/>
      <c r="N28" s="12"/>
      <c r="O28" s="5"/>
      <c r="P28" s="5"/>
      <c r="Q28" s="5" t="str">
        <f>IF($A28="","",IF(OR($H28="Approved",$H28="Invoiced",$H28="Closed"),IF($N28="","",$N28-$B28),Dashboard!$E$8-$B28))</f>
        <v/>
      </c>
      <c r="R28" s="5"/>
    </row>
    <row r="29" spans="1:18">
      <c r="A29" s="5"/>
      <c r="B29" s="12"/>
      <c r="C29" s="5"/>
      <c r="D29" s="5"/>
      <c r="E29" s="5"/>
      <c r="F29" s="5"/>
      <c r="G29" s="5"/>
      <c r="H29" s="5"/>
      <c r="I29" s="13"/>
      <c r="J29" s="13" t="str">
        <f>IF($A29="","",ROUND($I29*Dashboard!$E$9,2))</f>
        <v/>
      </c>
      <c r="K29" s="13" t="str">
        <f t="shared" si="0"/>
        <v/>
      </c>
      <c r="L29" s="13"/>
      <c r="M29" s="5"/>
      <c r="N29" s="12"/>
      <c r="O29" s="5"/>
      <c r="P29" s="5"/>
      <c r="Q29" s="5" t="str">
        <f>IF($A29="","",IF(OR($H29="Approved",$H29="Invoiced",$H29="Closed"),IF($N29="","",$N29-$B29),Dashboard!$E$8-$B29))</f>
        <v/>
      </c>
      <c r="R29" s="5"/>
    </row>
    <row r="30" spans="1:18">
      <c r="A30" s="5"/>
      <c r="B30" s="12"/>
      <c r="C30" s="5"/>
      <c r="D30" s="5"/>
      <c r="E30" s="5"/>
      <c r="F30" s="5"/>
      <c r="G30" s="5"/>
      <c r="H30" s="5"/>
      <c r="I30" s="13"/>
      <c r="J30" s="13" t="str">
        <f>IF($A30="","",ROUND($I30*Dashboard!$E$9,2))</f>
        <v/>
      </c>
      <c r="K30" s="13" t="str">
        <f t="shared" si="0"/>
        <v/>
      </c>
      <c r="L30" s="13"/>
      <c r="M30" s="5"/>
      <c r="N30" s="12"/>
      <c r="O30" s="5"/>
      <c r="P30" s="5"/>
      <c r="Q30" s="5" t="str">
        <f>IF($A30="","",IF(OR($H30="Approved",$H30="Invoiced",$H30="Closed"),IF($N30="","",$N30-$B30),Dashboard!$E$8-$B30))</f>
        <v/>
      </c>
      <c r="R30" s="5"/>
    </row>
    <row r="31" spans="1:18">
      <c r="A31" s="5"/>
      <c r="B31" s="12"/>
      <c r="C31" s="5"/>
      <c r="D31" s="5"/>
      <c r="E31" s="5"/>
      <c r="F31" s="5"/>
      <c r="G31" s="5"/>
      <c r="H31" s="5"/>
      <c r="I31" s="13"/>
      <c r="J31" s="13" t="str">
        <f>IF($A31="","",ROUND($I31*Dashboard!$E$9,2))</f>
        <v/>
      </c>
      <c r="K31" s="13" t="str">
        <f t="shared" si="0"/>
        <v/>
      </c>
      <c r="L31" s="13"/>
      <c r="M31" s="5"/>
      <c r="N31" s="12"/>
      <c r="O31" s="5"/>
      <c r="P31" s="5"/>
      <c r="Q31" s="5" t="str">
        <f>IF($A31="","",IF(OR($H31="Approved",$H31="Invoiced",$H31="Closed"),IF($N31="","",$N31-$B31),Dashboard!$E$8-$B31))</f>
        <v/>
      </c>
      <c r="R31" s="5"/>
    </row>
    <row r="32" spans="1:18">
      <c r="A32" s="5"/>
      <c r="B32" s="12"/>
      <c r="C32" s="5"/>
      <c r="D32" s="5"/>
      <c r="E32" s="5"/>
      <c r="F32" s="5"/>
      <c r="G32" s="5"/>
      <c r="H32" s="5"/>
      <c r="I32" s="13"/>
      <c r="J32" s="13" t="str">
        <f>IF($A32="","",ROUND($I32*Dashboard!$E$9,2))</f>
        <v/>
      </c>
      <c r="K32" s="13" t="str">
        <f t="shared" si="0"/>
        <v/>
      </c>
      <c r="L32" s="13"/>
      <c r="M32" s="5"/>
      <c r="N32" s="12"/>
      <c r="O32" s="5"/>
      <c r="P32" s="5"/>
      <c r="Q32" s="5" t="str">
        <f>IF($A32="","",IF(OR($H32="Approved",$H32="Invoiced",$H32="Closed"),IF($N32="","",$N32-$B32),Dashboard!$E$8-$B32))</f>
        <v/>
      </c>
      <c r="R32" s="5"/>
    </row>
    <row r="33" spans="1:18">
      <c r="A33" s="5"/>
      <c r="B33" s="12"/>
      <c r="C33" s="5"/>
      <c r="D33" s="5"/>
      <c r="E33" s="5"/>
      <c r="F33" s="5"/>
      <c r="G33" s="5"/>
      <c r="H33" s="5"/>
      <c r="I33" s="13"/>
      <c r="J33" s="13" t="str">
        <f>IF($A33="","",ROUND($I33*Dashboard!$E$9,2))</f>
        <v/>
      </c>
      <c r="K33" s="13" t="str">
        <f t="shared" si="0"/>
        <v/>
      </c>
      <c r="L33" s="13"/>
      <c r="M33" s="5"/>
      <c r="N33" s="12"/>
      <c r="O33" s="5"/>
      <c r="P33" s="5"/>
      <c r="Q33" s="5" t="str">
        <f>IF($A33="","",IF(OR($H33="Approved",$H33="Invoiced",$H33="Closed"),IF($N33="","",$N33-$B33),Dashboard!$E$8-$B33))</f>
        <v/>
      </c>
      <c r="R33" s="5"/>
    </row>
    <row r="34" spans="1:18">
      <c r="A34" s="5"/>
      <c r="B34" s="12"/>
      <c r="C34" s="5"/>
      <c r="D34" s="5"/>
      <c r="E34" s="5"/>
      <c r="F34" s="5"/>
      <c r="G34" s="5"/>
      <c r="H34" s="5"/>
      <c r="I34" s="13"/>
      <c r="J34" s="13" t="str">
        <f>IF($A34="","",ROUND($I34*Dashboard!$E$9,2))</f>
        <v/>
      </c>
      <c r="K34" s="13" t="str">
        <f t="shared" si="0"/>
        <v/>
      </c>
      <c r="L34" s="13"/>
      <c r="M34" s="5"/>
      <c r="N34" s="12"/>
      <c r="O34" s="5"/>
      <c r="P34" s="5"/>
      <c r="Q34" s="5" t="str">
        <f>IF($A34="","",IF(OR($H34="Approved",$H34="Invoiced",$H34="Closed"),IF($N34="","",$N34-$B34),Dashboard!$E$8-$B34))</f>
        <v/>
      </c>
      <c r="R34" s="5"/>
    </row>
    <row r="35" spans="1:18">
      <c r="A35" s="5"/>
      <c r="B35" s="12"/>
      <c r="C35" s="5"/>
      <c r="D35" s="5"/>
      <c r="E35" s="5"/>
      <c r="F35" s="5"/>
      <c r="G35" s="5"/>
      <c r="H35" s="5"/>
      <c r="I35" s="13"/>
      <c r="J35" s="13" t="str">
        <f>IF($A35="","",ROUND($I35*Dashboard!$E$9,2))</f>
        <v/>
      </c>
      <c r="K35" s="13" t="str">
        <f t="shared" si="0"/>
        <v/>
      </c>
      <c r="L35" s="13"/>
      <c r="M35" s="5"/>
      <c r="N35" s="12"/>
      <c r="O35" s="5"/>
      <c r="P35" s="5"/>
      <c r="Q35" s="5" t="str">
        <f>IF($A35="","",IF(OR($H35="Approved",$H35="Invoiced",$H35="Closed"),IF($N35="","",$N35-$B35),Dashboard!$E$8-$B35))</f>
        <v/>
      </c>
      <c r="R35" s="5"/>
    </row>
    <row r="36" spans="1:18">
      <c r="A36" s="5"/>
      <c r="B36" s="12"/>
      <c r="C36" s="5"/>
      <c r="D36" s="5"/>
      <c r="E36" s="5"/>
      <c r="F36" s="5"/>
      <c r="G36" s="5"/>
      <c r="H36" s="5"/>
      <c r="I36" s="13"/>
      <c r="J36" s="13" t="str">
        <f>IF($A36="","",ROUND($I36*Dashboard!$E$9,2))</f>
        <v/>
      </c>
      <c r="K36" s="13" t="str">
        <f t="shared" si="0"/>
        <v/>
      </c>
      <c r="L36" s="13"/>
      <c r="M36" s="5"/>
      <c r="N36" s="12"/>
      <c r="O36" s="5"/>
      <c r="P36" s="5"/>
      <c r="Q36" s="5" t="str">
        <f>IF($A36="","",IF(OR($H36="Approved",$H36="Invoiced",$H36="Closed"),IF($N36="","",$N36-$B36),Dashboard!$E$8-$B36))</f>
        <v/>
      </c>
      <c r="R36" s="5"/>
    </row>
    <row r="37" spans="1:18">
      <c r="A37" s="5"/>
      <c r="B37" s="12"/>
      <c r="C37" s="5"/>
      <c r="D37" s="5"/>
      <c r="E37" s="5"/>
      <c r="F37" s="5"/>
      <c r="G37" s="5"/>
      <c r="H37" s="5"/>
      <c r="I37" s="13"/>
      <c r="J37" s="13" t="str">
        <f>IF($A37="","",ROUND($I37*Dashboard!$E$9,2))</f>
        <v/>
      </c>
      <c r="K37" s="13" t="str">
        <f t="shared" si="0"/>
        <v/>
      </c>
      <c r="L37" s="13"/>
      <c r="M37" s="5"/>
      <c r="N37" s="12"/>
      <c r="O37" s="5"/>
      <c r="P37" s="5"/>
      <c r="Q37" s="5" t="str">
        <f>IF($A37="","",IF(OR($H37="Approved",$H37="Invoiced",$H37="Closed"),IF($N37="","",$N37-$B37),Dashboard!$E$8-$B37))</f>
        <v/>
      </c>
      <c r="R37" s="5"/>
    </row>
    <row r="38" spans="1:18">
      <c r="A38" s="5"/>
      <c r="B38" s="12"/>
      <c r="C38" s="5"/>
      <c r="D38" s="5"/>
      <c r="E38" s="5"/>
      <c r="F38" s="5"/>
      <c r="G38" s="5"/>
      <c r="H38" s="5"/>
      <c r="I38" s="13"/>
      <c r="J38" s="13" t="str">
        <f>IF($A38="","",ROUND($I38*Dashboard!$E$9,2))</f>
        <v/>
      </c>
      <c r="K38" s="13" t="str">
        <f t="shared" si="0"/>
        <v/>
      </c>
      <c r="L38" s="13"/>
      <c r="M38" s="5"/>
      <c r="N38" s="12"/>
      <c r="O38" s="5"/>
      <c r="P38" s="5"/>
      <c r="Q38" s="5" t="str">
        <f>IF($A38="","",IF(OR($H38="Approved",$H38="Invoiced",$H38="Closed"),IF($N38="","",$N38-$B38),Dashboard!$E$8-$B38))</f>
        <v/>
      </c>
      <c r="R38" s="5"/>
    </row>
    <row r="39" spans="1:18">
      <c r="A39" s="5"/>
      <c r="B39" s="12"/>
      <c r="C39" s="5"/>
      <c r="D39" s="5"/>
      <c r="E39" s="5"/>
      <c r="F39" s="5"/>
      <c r="G39" s="5"/>
      <c r="H39" s="5"/>
      <c r="I39" s="13"/>
      <c r="J39" s="13" t="str">
        <f>IF($A39="","",ROUND($I39*Dashboard!$E$9,2))</f>
        <v/>
      </c>
      <c r="K39" s="13" t="str">
        <f t="shared" si="0"/>
        <v/>
      </c>
      <c r="L39" s="13"/>
      <c r="M39" s="5"/>
      <c r="N39" s="12"/>
      <c r="O39" s="5"/>
      <c r="P39" s="5"/>
      <c r="Q39" s="5" t="str">
        <f>IF($A39="","",IF(OR($H39="Approved",$H39="Invoiced",$H39="Closed"),IF($N39="","",$N39-$B39),Dashboard!$E$8-$B39))</f>
        <v/>
      </c>
      <c r="R39" s="5"/>
    </row>
    <row r="40" spans="1:18">
      <c r="A40" s="5"/>
      <c r="B40" s="12"/>
      <c r="C40" s="5"/>
      <c r="D40" s="5"/>
      <c r="E40" s="5"/>
      <c r="F40" s="5"/>
      <c r="G40" s="5"/>
      <c r="H40" s="5"/>
      <c r="I40" s="13"/>
      <c r="J40" s="13" t="str">
        <f>IF($A40="","",ROUND($I40*Dashboard!$E$9,2))</f>
        <v/>
      </c>
      <c r="K40" s="13" t="str">
        <f t="shared" si="0"/>
        <v/>
      </c>
      <c r="L40" s="13"/>
      <c r="M40" s="5"/>
      <c r="N40" s="12"/>
      <c r="O40" s="5"/>
      <c r="P40" s="5"/>
      <c r="Q40" s="5" t="str">
        <f>IF($A40="","",IF(OR($H40="Approved",$H40="Invoiced",$H40="Closed"),IF($N40="","",$N40-$B40),Dashboard!$E$8-$B40))</f>
        <v/>
      </c>
      <c r="R40" s="5"/>
    </row>
    <row r="41" spans="1:18">
      <c r="A41" s="5"/>
      <c r="B41" s="12"/>
      <c r="C41" s="5"/>
      <c r="D41" s="5"/>
      <c r="E41" s="5"/>
      <c r="F41" s="5"/>
      <c r="G41" s="5"/>
      <c r="H41" s="5"/>
      <c r="I41" s="13"/>
      <c r="J41" s="13" t="str">
        <f>IF($A41="","",ROUND($I41*Dashboard!$E$9,2))</f>
        <v/>
      </c>
      <c r="K41" s="13" t="str">
        <f t="shared" ref="K41:K72" si="1">IF($A41="","",$I41+$J41)</f>
        <v/>
      </c>
      <c r="L41" s="13"/>
      <c r="M41" s="5"/>
      <c r="N41" s="12"/>
      <c r="O41" s="5"/>
      <c r="P41" s="5"/>
      <c r="Q41" s="5" t="str">
        <f>IF($A41="","",IF(OR($H41="Approved",$H41="Invoiced",$H41="Closed"),IF($N41="","",$N41-$B41),Dashboard!$E$8-$B41))</f>
        <v/>
      </c>
      <c r="R41" s="5"/>
    </row>
    <row r="42" spans="1:18">
      <c r="A42" s="5"/>
      <c r="B42" s="12"/>
      <c r="C42" s="5"/>
      <c r="D42" s="5"/>
      <c r="E42" s="5"/>
      <c r="F42" s="5"/>
      <c r="G42" s="5"/>
      <c r="H42" s="5"/>
      <c r="I42" s="13"/>
      <c r="J42" s="13" t="str">
        <f>IF($A42="","",ROUND($I42*Dashboard!$E$9,2))</f>
        <v/>
      </c>
      <c r="K42" s="13" t="str">
        <f t="shared" si="1"/>
        <v/>
      </c>
      <c r="L42" s="13"/>
      <c r="M42" s="5"/>
      <c r="N42" s="12"/>
      <c r="O42" s="5"/>
      <c r="P42" s="5"/>
      <c r="Q42" s="5" t="str">
        <f>IF($A42="","",IF(OR($H42="Approved",$H42="Invoiced",$H42="Closed"),IF($N42="","",$N42-$B42),Dashboard!$E$8-$B42))</f>
        <v/>
      </c>
      <c r="R42" s="5"/>
    </row>
    <row r="43" spans="1:18">
      <c r="A43" s="5"/>
      <c r="B43" s="12"/>
      <c r="C43" s="5"/>
      <c r="D43" s="5"/>
      <c r="E43" s="5"/>
      <c r="F43" s="5"/>
      <c r="G43" s="5"/>
      <c r="H43" s="5"/>
      <c r="I43" s="13"/>
      <c r="J43" s="13" t="str">
        <f>IF($A43="","",ROUND($I43*Dashboard!$E$9,2))</f>
        <v/>
      </c>
      <c r="K43" s="13" t="str">
        <f t="shared" si="1"/>
        <v/>
      </c>
      <c r="L43" s="13"/>
      <c r="M43" s="5"/>
      <c r="N43" s="12"/>
      <c r="O43" s="5"/>
      <c r="P43" s="5"/>
      <c r="Q43" s="5" t="str">
        <f>IF($A43="","",IF(OR($H43="Approved",$H43="Invoiced",$H43="Closed"),IF($N43="","",$N43-$B43),Dashboard!$E$8-$B43))</f>
        <v/>
      </c>
      <c r="R43" s="5"/>
    </row>
    <row r="44" spans="1:18">
      <c r="A44" s="5"/>
      <c r="B44" s="12"/>
      <c r="C44" s="5"/>
      <c r="D44" s="5"/>
      <c r="E44" s="5"/>
      <c r="F44" s="5"/>
      <c r="G44" s="5"/>
      <c r="H44" s="5"/>
      <c r="I44" s="13"/>
      <c r="J44" s="13" t="str">
        <f>IF($A44="","",ROUND($I44*Dashboard!$E$9,2))</f>
        <v/>
      </c>
      <c r="K44" s="13" t="str">
        <f t="shared" si="1"/>
        <v/>
      </c>
      <c r="L44" s="13"/>
      <c r="M44" s="5"/>
      <c r="N44" s="12"/>
      <c r="O44" s="5"/>
      <c r="P44" s="5"/>
      <c r="Q44" s="5" t="str">
        <f>IF($A44="","",IF(OR($H44="Approved",$H44="Invoiced",$H44="Closed"),IF($N44="","",$N44-$B44),Dashboard!$E$8-$B44))</f>
        <v/>
      </c>
      <c r="R44" s="5"/>
    </row>
    <row r="45" spans="1:18">
      <c r="A45" s="5"/>
      <c r="B45" s="12"/>
      <c r="C45" s="5"/>
      <c r="D45" s="5"/>
      <c r="E45" s="5"/>
      <c r="F45" s="5"/>
      <c r="G45" s="5"/>
      <c r="H45" s="5"/>
      <c r="I45" s="13"/>
      <c r="J45" s="13" t="str">
        <f>IF($A45="","",ROUND($I45*Dashboard!$E$9,2))</f>
        <v/>
      </c>
      <c r="K45" s="13" t="str">
        <f t="shared" si="1"/>
        <v/>
      </c>
      <c r="L45" s="13"/>
      <c r="M45" s="5"/>
      <c r="N45" s="12"/>
      <c r="O45" s="5"/>
      <c r="P45" s="5"/>
      <c r="Q45" s="5" t="str">
        <f>IF($A45="","",IF(OR($H45="Approved",$H45="Invoiced",$H45="Closed"),IF($N45="","",$N45-$B45),Dashboard!$E$8-$B45))</f>
        <v/>
      </c>
      <c r="R45" s="5"/>
    </row>
    <row r="46" spans="1:18">
      <c r="A46" s="5"/>
      <c r="B46" s="12"/>
      <c r="C46" s="5"/>
      <c r="D46" s="5"/>
      <c r="E46" s="5"/>
      <c r="F46" s="5"/>
      <c r="G46" s="5"/>
      <c r="H46" s="5"/>
      <c r="I46" s="13"/>
      <c r="J46" s="13" t="str">
        <f>IF($A46="","",ROUND($I46*Dashboard!$E$9,2))</f>
        <v/>
      </c>
      <c r="K46" s="13" t="str">
        <f t="shared" si="1"/>
        <v/>
      </c>
      <c r="L46" s="13"/>
      <c r="M46" s="5"/>
      <c r="N46" s="12"/>
      <c r="O46" s="5"/>
      <c r="P46" s="5"/>
      <c r="Q46" s="5" t="str">
        <f>IF($A46="","",IF(OR($H46="Approved",$H46="Invoiced",$H46="Closed"),IF($N46="","",$N46-$B46),Dashboard!$E$8-$B46))</f>
        <v/>
      </c>
      <c r="R46" s="5"/>
    </row>
    <row r="47" spans="1:18">
      <c r="A47" s="5"/>
      <c r="B47" s="12"/>
      <c r="C47" s="5"/>
      <c r="D47" s="5"/>
      <c r="E47" s="5"/>
      <c r="F47" s="5"/>
      <c r="G47" s="5"/>
      <c r="H47" s="5"/>
      <c r="I47" s="13"/>
      <c r="J47" s="13" t="str">
        <f>IF($A47="","",ROUND($I47*Dashboard!$E$9,2))</f>
        <v/>
      </c>
      <c r="K47" s="13" t="str">
        <f t="shared" si="1"/>
        <v/>
      </c>
      <c r="L47" s="13"/>
      <c r="M47" s="5"/>
      <c r="N47" s="12"/>
      <c r="O47" s="5"/>
      <c r="P47" s="5"/>
      <c r="Q47" s="5" t="str">
        <f>IF($A47="","",IF(OR($H47="Approved",$H47="Invoiced",$H47="Closed"),IF($N47="","",$N47-$B47),Dashboard!$E$8-$B47))</f>
        <v/>
      </c>
      <c r="R47" s="5"/>
    </row>
    <row r="48" spans="1:18">
      <c r="A48" s="5"/>
      <c r="B48" s="12"/>
      <c r="C48" s="5"/>
      <c r="D48" s="5"/>
      <c r="E48" s="5"/>
      <c r="F48" s="5"/>
      <c r="G48" s="5"/>
      <c r="H48" s="5"/>
      <c r="I48" s="13"/>
      <c r="J48" s="13" t="str">
        <f>IF($A48="","",ROUND($I48*Dashboard!$E$9,2))</f>
        <v/>
      </c>
      <c r="K48" s="13" t="str">
        <f t="shared" si="1"/>
        <v/>
      </c>
      <c r="L48" s="13"/>
      <c r="M48" s="5"/>
      <c r="N48" s="12"/>
      <c r="O48" s="5"/>
      <c r="P48" s="5"/>
      <c r="Q48" s="5" t="str">
        <f>IF($A48="","",IF(OR($H48="Approved",$H48="Invoiced",$H48="Closed"),IF($N48="","",$N48-$B48),Dashboard!$E$8-$B48))</f>
        <v/>
      </c>
      <c r="R48" s="5"/>
    </row>
    <row r="49" spans="1:18">
      <c r="A49" s="5"/>
      <c r="B49" s="12"/>
      <c r="C49" s="5"/>
      <c r="D49" s="5"/>
      <c r="E49" s="5"/>
      <c r="F49" s="5"/>
      <c r="G49" s="5"/>
      <c r="H49" s="5"/>
      <c r="I49" s="13"/>
      <c r="J49" s="13" t="str">
        <f>IF($A49="","",ROUND($I49*Dashboard!$E$9,2))</f>
        <v/>
      </c>
      <c r="K49" s="13" t="str">
        <f t="shared" si="1"/>
        <v/>
      </c>
      <c r="L49" s="13"/>
      <c r="M49" s="5"/>
      <c r="N49" s="12"/>
      <c r="O49" s="5"/>
      <c r="P49" s="5"/>
      <c r="Q49" s="5" t="str">
        <f>IF($A49="","",IF(OR($H49="Approved",$H49="Invoiced",$H49="Closed"),IF($N49="","",$N49-$B49),Dashboard!$E$8-$B49))</f>
        <v/>
      </c>
      <c r="R49" s="5"/>
    </row>
    <row r="50" spans="1:18">
      <c r="A50" s="5"/>
      <c r="B50" s="12"/>
      <c r="C50" s="5"/>
      <c r="D50" s="5"/>
      <c r="E50" s="5"/>
      <c r="F50" s="5"/>
      <c r="G50" s="5"/>
      <c r="H50" s="5"/>
      <c r="I50" s="13"/>
      <c r="J50" s="13" t="str">
        <f>IF($A50="","",ROUND($I50*Dashboard!$E$9,2))</f>
        <v/>
      </c>
      <c r="K50" s="13" t="str">
        <f t="shared" si="1"/>
        <v/>
      </c>
      <c r="L50" s="13"/>
      <c r="M50" s="5"/>
      <c r="N50" s="12"/>
      <c r="O50" s="5"/>
      <c r="P50" s="5"/>
      <c r="Q50" s="5" t="str">
        <f>IF($A50="","",IF(OR($H50="Approved",$H50="Invoiced",$H50="Closed"),IF($N50="","",$N50-$B50),Dashboard!$E$8-$B50))</f>
        <v/>
      </c>
      <c r="R50" s="5"/>
    </row>
    <row r="51" spans="1:18">
      <c r="A51" s="5"/>
      <c r="B51" s="12"/>
      <c r="C51" s="5"/>
      <c r="D51" s="5"/>
      <c r="E51" s="5"/>
      <c r="F51" s="5"/>
      <c r="G51" s="5"/>
      <c r="H51" s="5"/>
      <c r="I51" s="13"/>
      <c r="J51" s="13" t="str">
        <f>IF($A51="","",ROUND($I51*Dashboard!$E$9,2))</f>
        <v/>
      </c>
      <c r="K51" s="13" t="str">
        <f t="shared" si="1"/>
        <v/>
      </c>
      <c r="L51" s="13"/>
      <c r="M51" s="5"/>
      <c r="N51" s="12"/>
      <c r="O51" s="5"/>
      <c r="P51" s="5"/>
      <c r="Q51" s="5" t="str">
        <f>IF($A51="","",IF(OR($H51="Approved",$H51="Invoiced",$H51="Closed"),IF($N51="","",$N51-$B51),Dashboard!$E$8-$B51))</f>
        <v/>
      </c>
      <c r="R51" s="5"/>
    </row>
    <row r="52" spans="1:18">
      <c r="A52" s="5"/>
      <c r="B52" s="12"/>
      <c r="C52" s="5"/>
      <c r="D52" s="5"/>
      <c r="E52" s="5"/>
      <c r="F52" s="5"/>
      <c r="G52" s="5"/>
      <c r="H52" s="5"/>
      <c r="I52" s="13"/>
      <c r="J52" s="13" t="str">
        <f>IF($A52="","",ROUND($I52*Dashboard!$E$9,2))</f>
        <v/>
      </c>
      <c r="K52" s="13" t="str">
        <f t="shared" si="1"/>
        <v/>
      </c>
      <c r="L52" s="13"/>
      <c r="M52" s="5"/>
      <c r="N52" s="12"/>
      <c r="O52" s="5"/>
      <c r="P52" s="5"/>
      <c r="Q52" s="5" t="str">
        <f>IF($A52="","",IF(OR($H52="Approved",$H52="Invoiced",$H52="Closed"),IF($N52="","",$N52-$B52),Dashboard!$E$8-$B52))</f>
        <v/>
      </c>
      <c r="R52" s="5"/>
    </row>
    <row r="53" spans="1:18">
      <c r="A53" s="5"/>
      <c r="B53" s="12"/>
      <c r="C53" s="5"/>
      <c r="D53" s="5"/>
      <c r="E53" s="5"/>
      <c r="F53" s="5"/>
      <c r="G53" s="5"/>
      <c r="H53" s="5"/>
      <c r="I53" s="13"/>
      <c r="J53" s="13" t="str">
        <f>IF($A53="","",ROUND($I53*Dashboard!$E$9,2))</f>
        <v/>
      </c>
      <c r="K53" s="13" t="str">
        <f t="shared" si="1"/>
        <v/>
      </c>
      <c r="L53" s="13"/>
      <c r="M53" s="5"/>
      <c r="N53" s="12"/>
      <c r="O53" s="5"/>
      <c r="P53" s="5"/>
      <c r="Q53" s="5" t="str">
        <f>IF($A53="","",IF(OR($H53="Approved",$H53="Invoiced",$H53="Closed"),IF($N53="","",$N53-$B53),Dashboard!$E$8-$B53))</f>
        <v/>
      </c>
      <c r="R53" s="5"/>
    </row>
    <row r="54" spans="1:18">
      <c r="A54" s="5"/>
      <c r="B54" s="12"/>
      <c r="C54" s="5"/>
      <c r="D54" s="5"/>
      <c r="E54" s="5"/>
      <c r="F54" s="5"/>
      <c r="G54" s="5"/>
      <c r="H54" s="5"/>
      <c r="I54" s="13"/>
      <c r="J54" s="13" t="str">
        <f>IF($A54="","",ROUND($I54*Dashboard!$E$9,2))</f>
        <v/>
      </c>
      <c r="K54" s="13" t="str">
        <f t="shared" si="1"/>
        <v/>
      </c>
      <c r="L54" s="13"/>
      <c r="M54" s="5"/>
      <c r="N54" s="12"/>
      <c r="O54" s="5"/>
      <c r="P54" s="5"/>
      <c r="Q54" s="5" t="str">
        <f>IF($A54="","",IF(OR($H54="Approved",$H54="Invoiced",$H54="Closed"),IF($N54="","",$N54-$B54),Dashboard!$E$8-$B54))</f>
        <v/>
      </c>
      <c r="R54" s="5"/>
    </row>
    <row r="55" spans="1:18">
      <c r="A55" s="5"/>
      <c r="B55" s="12"/>
      <c r="C55" s="5"/>
      <c r="D55" s="5"/>
      <c r="E55" s="5"/>
      <c r="F55" s="5"/>
      <c r="G55" s="5"/>
      <c r="H55" s="5"/>
      <c r="I55" s="13"/>
      <c r="J55" s="13" t="str">
        <f>IF($A55="","",ROUND($I55*Dashboard!$E$9,2))</f>
        <v/>
      </c>
      <c r="K55" s="13" t="str">
        <f t="shared" si="1"/>
        <v/>
      </c>
      <c r="L55" s="13"/>
      <c r="M55" s="5"/>
      <c r="N55" s="12"/>
      <c r="O55" s="5"/>
      <c r="P55" s="5"/>
      <c r="Q55" s="5" t="str">
        <f>IF($A55="","",IF(OR($H55="Approved",$H55="Invoiced",$H55="Closed"),IF($N55="","",$N55-$B55),Dashboard!$E$8-$B55))</f>
        <v/>
      </c>
      <c r="R55" s="5"/>
    </row>
    <row r="56" spans="1:18">
      <c r="A56" s="5"/>
      <c r="B56" s="12"/>
      <c r="C56" s="5"/>
      <c r="D56" s="5"/>
      <c r="E56" s="5"/>
      <c r="F56" s="5"/>
      <c r="G56" s="5"/>
      <c r="H56" s="5"/>
      <c r="I56" s="13"/>
      <c r="J56" s="13" t="str">
        <f>IF($A56="","",ROUND($I56*Dashboard!$E$9,2))</f>
        <v/>
      </c>
      <c r="K56" s="13" t="str">
        <f t="shared" si="1"/>
        <v/>
      </c>
      <c r="L56" s="13"/>
      <c r="M56" s="5"/>
      <c r="N56" s="12"/>
      <c r="O56" s="5"/>
      <c r="P56" s="5"/>
      <c r="Q56" s="5" t="str">
        <f>IF($A56="","",IF(OR($H56="Approved",$H56="Invoiced",$H56="Closed"),IF($N56="","",$N56-$B56),Dashboard!$E$8-$B56))</f>
        <v/>
      </c>
      <c r="R56" s="5"/>
    </row>
    <row r="57" spans="1:18">
      <c r="A57" s="5"/>
      <c r="B57" s="12"/>
      <c r="C57" s="5"/>
      <c r="D57" s="5"/>
      <c r="E57" s="5"/>
      <c r="F57" s="5"/>
      <c r="G57" s="5"/>
      <c r="H57" s="5"/>
      <c r="I57" s="13"/>
      <c r="J57" s="13" t="str">
        <f>IF($A57="","",ROUND($I57*Dashboard!$E$9,2))</f>
        <v/>
      </c>
      <c r="K57" s="13" t="str">
        <f t="shared" si="1"/>
        <v/>
      </c>
      <c r="L57" s="13"/>
      <c r="M57" s="5"/>
      <c r="N57" s="12"/>
      <c r="O57" s="5"/>
      <c r="P57" s="5"/>
      <c r="Q57" s="5" t="str">
        <f>IF($A57="","",IF(OR($H57="Approved",$H57="Invoiced",$H57="Closed"),IF($N57="","",$N57-$B57),Dashboard!$E$8-$B57))</f>
        <v/>
      </c>
      <c r="R57" s="5"/>
    </row>
    <row r="58" spans="1:18">
      <c r="A58" s="5"/>
      <c r="B58" s="12"/>
      <c r="C58" s="5"/>
      <c r="D58" s="5"/>
      <c r="E58" s="5"/>
      <c r="F58" s="5"/>
      <c r="G58" s="5"/>
      <c r="H58" s="5"/>
      <c r="I58" s="13"/>
      <c r="J58" s="13" t="str">
        <f>IF($A58="","",ROUND($I58*Dashboard!$E$9,2))</f>
        <v/>
      </c>
      <c r="K58" s="13" t="str">
        <f t="shared" si="1"/>
        <v/>
      </c>
      <c r="L58" s="13"/>
      <c r="M58" s="5"/>
      <c r="N58" s="12"/>
      <c r="O58" s="5"/>
      <c r="P58" s="5"/>
      <c r="Q58" s="5" t="str">
        <f>IF($A58="","",IF(OR($H58="Approved",$H58="Invoiced",$H58="Closed"),IF($N58="","",$N58-$B58),Dashboard!$E$8-$B58))</f>
        <v/>
      </c>
      <c r="R58" s="5"/>
    </row>
    <row r="59" spans="1:18">
      <c r="A59" s="5"/>
      <c r="B59" s="12"/>
      <c r="C59" s="5"/>
      <c r="D59" s="5"/>
      <c r="E59" s="5"/>
      <c r="F59" s="5"/>
      <c r="G59" s="5"/>
      <c r="H59" s="5"/>
      <c r="I59" s="13"/>
      <c r="J59" s="13" t="str">
        <f>IF($A59="","",ROUND($I59*Dashboard!$E$9,2))</f>
        <v/>
      </c>
      <c r="K59" s="13" t="str">
        <f t="shared" si="1"/>
        <v/>
      </c>
      <c r="L59" s="13"/>
      <c r="M59" s="5"/>
      <c r="N59" s="12"/>
      <c r="O59" s="5"/>
      <c r="P59" s="5"/>
      <c r="Q59" s="5" t="str">
        <f>IF($A59="","",IF(OR($H59="Approved",$H59="Invoiced",$H59="Closed"),IF($N59="","",$N59-$B59),Dashboard!$E$8-$B59))</f>
        <v/>
      </c>
      <c r="R59" s="5"/>
    </row>
    <row r="60" spans="1:18">
      <c r="A60" s="5"/>
      <c r="B60" s="12"/>
      <c r="C60" s="5"/>
      <c r="D60" s="5"/>
      <c r="E60" s="5"/>
      <c r="F60" s="5"/>
      <c r="G60" s="5"/>
      <c r="H60" s="5"/>
      <c r="I60" s="13"/>
      <c r="J60" s="13" t="str">
        <f>IF($A60="","",ROUND($I60*Dashboard!$E$9,2))</f>
        <v/>
      </c>
      <c r="K60" s="13" t="str">
        <f t="shared" si="1"/>
        <v/>
      </c>
      <c r="L60" s="13"/>
      <c r="M60" s="5"/>
      <c r="N60" s="12"/>
      <c r="O60" s="5"/>
      <c r="P60" s="5"/>
      <c r="Q60" s="5" t="str">
        <f>IF($A60="","",IF(OR($H60="Approved",$H60="Invoiced",$H60="Closed"),IF($N60="","",$N60-$B60),Dashboard!$E$8-$B60))</f>
        <v/>
      </c>
      <c r="R60" s="5"/>
    </row>
    <row r="61" spans="1:18">
      <c r="A61" s="5"/>
      <c r="B61" s="12"/>
      <c r="C61" s="5"/>
      <c r="D61" s="5"/>
      <c r="E61" s="5"/>
      <c r="F61" s="5"/>
      <c r="G61" s="5"/>
      <c r="H61" s="5"/>
      <c r="I61" s="13"/>
      <c r="J61" s="13" t="str">
        <f>IF($A61="","",ROUND($I61*Dashboard!$E$9,2))</f>
        <v/>
      </c>
      <c r="K61" s="13" t="str">
        <f t="shared" si="1"/>
        <v/>
      </c>
      <c r="L61" s="13"/>
      <c r="M61" s="5"/>
      <c r="N61" s="12"/>
      <c r="O61" s="5"/>
      <c r="P61" s="5"/>
      <c r="Q61" s="5" t="str">
        <f>IF($A61="","",IF(OR($H61="Approved",$H61="Invoiced",$H61="Closed"),IF($N61="","",$N61-$B61),Dashboard!$E$8-$B61))</f>
        <v/>
      </c>
      <c r="R61" s="5"/>
    </row>
    <row r="62" spans="1:18">
      <c r="A62" s="5"/>
      <c r="B62" s="12"/>
      <c r="C62" s="5"/>
      <c r="D62" s="5"/>
      <c r="E62" s="5"/>
      <c r="F62" s="5"/>
      <c r="G62" s="5"/>
      <c r="H62" s="5"/>
      <c r="I62" s="13"/>
      <c r="J62" s="13" t="str">
        <f>IF($A62="","",ROUND($I62*Dashboard!$E$9,2))</f>
        <v/>
      </c>
      <c r="K62" s="13" t="str">
        <f t="shared" si="1"/>
        <v/>
      </c>
      <c r="L62" s="13"/>
      <c r="M62" s="5"/>
      <c r="N62" s="12"/>
      <c r="O62" s="5"/>
      <c r="P62" s="5"/>
      <c r="Q62" s="5" t="str">
        <f>IF($A62="","",IF(OR($H62="Approved",$H62="Invoiced",$H62="Closed"),IF($N62="","",$N62-$B62),Dashboard!$E$8-$B62))</f>
        <v/>
      </c>
      <c r="R62" s="5"/>
    </row>
    <row r="63" spans="1:18">
      <c r="A63" s="5"/>
      <c r="B63" s="12"/>
      <c r="C63" s="5"/>
      <c r="D63" s="5"/>
      <c r="E63" s="5"/>
      <c r="F63" s="5"/>
      <c r="G63" s="5"/>
      <c r="H63" s="5"/>
      <c r="I63" s="13"/>
      <c r="J63" s="13" t="str">
        <f>IF($A63="","",ROUND($I63*Dashboard!$E$9,2))</f>
        <v/>
      </c>
      <c r="K63" s="13" t="str">
        <f t="shared" si="1"/>
        <v/>
      </c>
      <c r="L63" s="13"/>
      <c r="M63" s="5"/>
      <c r="N63" s="12"/>
      <c r="O63" s="5"/>
      <c r="P63" s="5"/>
      <c r="Q63" s="5" t="str">
        <f>IF($A63="","",IF(OR($H63="Approved",$H63="Invoiced",$H63="Closed"),IF($N63="","",$N63-$B63),Dashboard!$E$8-$B63))</f>
        <v/>
      </c>
      <c r="R63" s="5"/>
    </row>
    <row r="64" spans="1:18">
      <c r="A64" s="5"/>
      <c r="B64" s="12"/>
      <c r="C64" s="5"/>
      <c r="D64" s="5"/>
      <c r="E64" s="5"/>
      <c r="F64" s="5"/>
      <c r="G64" s="5"/>
      <c r="H64" s="5"/>
      <c r="I64" s="13"/>
      <c r="J64" s="13" t="str">
        <f>IF($A64="","",ROUND($I64*Dashboard!$E$9,2))</f>
        <v/>
      </c>
      <c r="K64" s="13" t="str">
        <f t="shared" si="1"/>
        <v/>
      </c>
      <c r="L64" s="13"/>
      <c r="M64" s="5"/>
      <c r="N64" s="12"/>
      <c r="O64" s="5"/>
      <c r="P64" s="5"/>
      <c r="Q64" s="5" t="str">
        <f>IF($A64="","",IF(OR($H64="Approved",$H64="Invoiced",$H64="Closed"),IF($N64="","",$N64-$B64),Dashboard!$E$8-$B64))</f>
        <v/>
      </c>
      <c r="R64" s="5"/>
    </row>
    <row r="65" spans="1:18">
      <c r="A65" s="5"/>
      <c r="B65" s="12"/>
      <c r="C65" s="5"/>
      <c r="D65" s="5"/>
      <c r="E65" s="5"/>
      <c r="F65" s="5"/>
      <c r="G65" s="5"/>
      <c r="H65" s="5"/>
      <c r="I65" s="13"/>
      <c r="J65" s="13" t="str">
        <f>IF($A65="","",ROUND($I65*Dashboard!$E$9,2))</f>
        <v/>
      </c>
      <c r="K65" s="13" t="str">
        <f t="shared" si="1"/>
        <v/>
      </c>
      <c r="L65" s="13"/>
      <c r="M65" s="5"/>
      <c r="N65" s="12"/>
      <c r="O65" s="5"/>
      <c r="P65" s="5"/>
      <c r="Q65" s="5" t="str">
        <f>IF($A65="","",IF(OR($H65="Approved",$H65="Invoiced",$H65="Closed"),IF($N65="","",$N65-$B65),Dashboard!$E$8-$B65))</f>
        <v/>
      </c>
      <c r="R65" s="5"/>
    </row>
    <row r="66" spans="1:18">
      <c r="A66" s="5"/>
      <c r="B66" s="12"/>
      <c r="C66" s="5"/>
      <c r="D66" s="5"/>
      <c r="E66" s="5"/>
      <c r="F66" s="5"/>
      <c r="G66" s="5"/>
      <c r="H66" s="5"/>
      <c r="I66" s="13"/>
      <c r="J66" s="13" t="str">
        <f>IF($A66="","",ROUND($I66*Dashboard!$E$9,2))</f>
        <v/>
      </c>
      <c r="K66" s="13" t="str">
        <f t="shared" si="1"/>
        <v/>
      </c>
      <c r="L66" s="13"/>
      <c r="M66" s="5"/>
      <c r="N66" s="12"/>
      <c r="O66" s="5"/>
      <c r="P66" s="5"/>
      <c r="Q66" s="5" t="str">
        <f>IF($A66="","",IF(OR($H66="Approved",$H66="Invoiced",$H66="Closed"),IF($N66="","",$N66-$B66),Dashboard!$E$8-$B66))</f>
        <v/>
      </c>
      <c r="R66" s="5"/>
    </row>
    <row r="67" spans="1:18">
      <c r="A67" s="5"/>
      <c r="B67" s="12"/>
      <c r="C67" s="5"/>
      <c r="D67" s="5"/>
      <c r="E67" s="5"/>
      <c r="F67" s="5"/>
      <c r="G67" s="5"/>
      <c r="H67" s="5"/>
      <c r="I67" s="13"/>
      <c r="J67" s="13" t="str">
        <f>IF($A67="","",ROUND($I67*Dashboard!$E$9,2))</f>
        <v/>
      </c>
      <c r="K67" s="13" t="str">
        <f t="shared" si="1"/>
        <v/>
      </c>
      <c r="L67" s="13"/>
      <c r="M67" s="5"/>
      <c r="N67" s="12"/>
      <c r="O67" s="5"/>
      <c r="P67" s="5"/>
      <c r="Q67" s="5" t="str">
        <f>IF($A67="","",IF(OR($H67="Approved",$H67="Invoiced",$H67="Closed"),IF($N67="","",$N67-$B67),Dashboard!$E$8-$B67))</f>
        <v/>
      </c>
      <c r="R67" s="5"/>
    </row>
    <row r="68" spans="1:18">
      <c r="A68" s="5"/>
      <c r="B68" s="12"/>
      <c r="C68" s="5"/>
      <c r="D68" s="5"/>
      <c r="E68" s="5"/>
      <c r="F68" s="5"/>
      <c r="G68" s="5"/>
      <c r="H68" s="5"/>
      <c r="I68" s="13"/>
      <c r="J68" s="13" t="str">
        <f>IF($A68="","",ROUND($I68*Dashboard!$E$9,2))</f>
        <v/>
      </c>
      <c r="K68" s="13" t="str">
        <f t="shared" si="1"/>
        <v/>
      </c>
      <c r="L68" s="13"/>
      <c r="M68" s="5"/>
      <c r="N68" s="12"/>
      <c r="O68" s="5"/>
      <c r="P68" s="5"/>
      <c r="Q68" s="5" t="str">
        <f>IF($A68="","",IF(OR($H68="Approved",$H68="Invoiced",$H68="Closed"),IF($N68="","",$N68-$B68),Dashboard!$E$8-$B68))</f>
        <v/>
      </c>
      <c r="R68" s="5"/>
    </row>
    <row r="69" spans="1:18">
      <c r="A69" s="5"/>
      <c r="B69" s="12"/>
      <c r="C69" s="5"/>
      <c r="D69" s="5"/>
      <c r="E69" s="5"/>
      <c r="F69" s="5"/>
      <c r="G69" s="5"/>
      <c r="H69" s="5"/>
      <c r="I69" s="13"/>
      <c r="J69" s="13" t="str">
        <f>IF($A69="","",ROUND($I69*Dashboard!$E$9,2))</f>
        <v/>
      </c>
      <c r="K69" s="13" t="str">
        <f t="shared" si="1"/>
        <v/>
      </c>
      <c r="L69" s="13"/>
      <c r="M69" s="5"/>
      <c r="N69" s="12"/>
      <c r="O69" s="5"/>
      <c r="P69" s="5"/>
      <c r="Q69" s="5" t="str">
        <f>IF($A69="","",IF(OR($H69="Approved",$H69="Invoiced",$H69="Closed"),IF($N69="","",$N69-$B69),Dashboard!$E$8-$B69))</f>
        <v/>
      </c>
      <c r="R69" s="5"/>
    </row>
    <row r="70" spans="1:18">
      <c r="A70" s="5"/>
      <c r="B70" s="12"/>
      <c r="C70" s="5"/>
      <c r="D70" s="5"/>
      <c r="E70" s="5"/>
      <c r="F70" s="5"/>
      <c r="G70" s="5"/>
      <c r="H70" s="5"/>
      <c r="I70" s="13"/>
      <c r="J70" s="13" t="str">
        <f>IF($A70="","",ROUND($I70*Dashboard!$E$9,2))</f>
        <v/>
      </c>
      <c r="K70" s="13" t="str">
        <f t="shared" si="1"/>
        <v/>
      </c>
      <c r="L70" s="13"/>
      <c r="M70" s="5"/>
      <c r="N70" s="12"/>
      <c r="O70" s="5"/>
      <c r="P70" s="5"/>
      <c r="Q70" s="5" t="str">
        <f>IF($A70="","",IF(OR($H70="Approved",$H70="Invoiced",$H70="Closed"),IF($N70="","",$N70-$B70),Dashboard!$E$8-$B70))</f>
        <v/>
      </c>
      <c r="R70" s="5"/>
    </row>
    <row r="71" spans="1:18">
      <c r="A71" s="5"/>
      <c r="B71" s="12"/>
      <c r="C71" s="5"/>
      <c r="D71" s="5"/>
      <c r="E71" s="5"/>
      <c r="F71" s="5"/>
      <c r="G71" s="5"/>
      <c r="H71" s="5"/>
      <c r="I71" s="13"/>
      <c r="J71" s="13" t="str">
        <f>IF($A71="","",ROUND($I71*Dashboard!$E$9,2))</f>
        <v/>
      </c>
      <c r="K71" s="13" t="str">
        <f t="shared" si="1"/>
        <v/>
      </c>
      <c r="L71" s="13"/>
      <c r="M71" s="5"/>
      <c r="N71" s="12"/>
      <c r="O71" s="5"/>
      <c r="P71" s="5"/>
      <c r="Q71" s="5" t="str">
        <f>IF($A71="","",IF(OR($H71="Approved",$H71="Invoiced",$H71="Closed"),IF($N71="","",$N71-$B71),Dashboard!$E$8-$B71))</f>
        <v/>
      </c>
      <c r="R71" s="5"/>
    </row>
    <row r="72" spans="1:18">
      <c r="A72" s="5"/>
      <c r="B72" s="12"/>
      <c r="C72" s="5"/>
      <c r="D72" s="5"/>
      <c r="E72" s="5"/>
      <c r="F72" s="5"/>
      <c r="G72" s="5"/>
      <c r="H72" s="5"/>
      <c r="I72" s="13"/>
      <c r="J72" s="13" t="str">
        <f>IF($A72="","",ROUND($I72*Dashboard!$E$9,2))</f>
        <v/>
      </c>
      <c r="K72" s="13" t="str">
        <f t="shared" si="1"/>
        <v/>
      </c>
      <c r="L72" s="13"/>
      <c r="M72" s="5"/>
      <c r="N72" s="12"/>
      <c r="O72" s="5"/>
      <c r="P72" s="5"/>
      <c r="Q72" s="5" t="str">
        <f>IF($A72="","",IF(OR($H72="Approved",$H72="Invoiced",$H72="Closed"),IF($N72="","",$N72-$B72),Dashboard!$E$8-$B72))</f>
        <v/>
      </c>
      <c r="R72" s="5"/>
    </row>
    <row r="73" spans="1:18">
      <c r="A73" s="5"/>
      <c r="B73" s="12"/>
      <c r="C73" s="5"/>
      <c r="D73" s="5"/>
      <c r="E73" s="5"/>
      <c r="F73" s="5"/>
      <c r="G73" s="5"/>
      <c r="H73" s="5"/>
      <c r="I73" s="13"/>
      <c r="J73" s="13" t="str">
        <f>IF($A73="","",ROUND($I73*Dashboard!$E$9,2))</f>
        <v/>
      </c>
      <c r="K73" s="13" t="str">
        <f t="shared" ref="K73:K80" si="2">IF($A73="","",$I73+$J73)</f>
        <v/>
      </c>
      <c r="L73" s="13"/>
      <c r="M73" s="5"/>
      <c r="N73" s="12"/>
      <c r="O73" s="5"/>
      <c r="P73" s="5"/>
      <c r="Q73" s="5" t="str">
        <f>IF($A73="","",IF(OR($H73="Approved",$H73="Invoiced",$H73="Closed"),IF($N73="","",$N73-$B73),Dashboard!$E$8-$B73))</f>
        <v/>
      </c>
      <c r="R73" s="5"/>
    </row>
    <row r="74" spans="1:18">
      <c r="A74" s="5"/>
      <c r="B74" s="12"/>
      <c r="C74" s="5"/>
      <c r="D74" s="5"/>
      <c r="E74" s="5"/>
      <c r="F74" s="5"/>
      <c r="G74" s="5"/>
      <c r="H74" s="5"/>
      <c r="I74" s="13"/>
      <c r="J74" s="13" t="str">
        <f>IF($A74="","",ROUND($I74*Dashboard!$E$9,2))</f>
        <v/>
      </c>
      <c r="K74" s="13" t="str">
        <f t="shared" si="2"/>
        <v/>
      </c>
      <c r="L74" s="13"/>
      <c r="M74" s="5"/>
      <c r="N74" s="12"/>
      <c r="O74" s="5"/>
      <c r="P74" s="5"/>
      <c r="Q74" s="5" t="str">
        <f>IF($A74="","",IF(OR($H74="Approved",$H74="Invoiced",$H74="Closed"),IF($N74="","",$N74-$B74),Dashboard!$E$8-$B74))</f>
        <v/>
      </c>
      <c r="R74" s="5"/>
    </row>
    <row r="75" spans="1:18">
      <c r="A75" s="5"/>
      <c r="B75" s="12"/>
      <c r="C75" s="5"/>
      <c r="D75" s="5"/>
      <c r="E75" s="5"/>
      <c r="F75" s="5"/>
      <c r="G75" s="5"/>
      <c r="H75" s="5"/>
      <c r="I75" s="13"/>
      <c r="J75" s="13" t="str">
        <f>IF($A75="","",ROUND($I75*Dashboard!$E$9,2))</f>
        <v/>
      </c>
      <c r="K75" s="13" t="str">
        <f t="shared" si="2"/>
        <v/>
      </c>
      <c r="L75" s="13"/>
      <c r="M75" s="5"/>
      <c r="N75" s="12"/>
      <c r="O75" s="5"/>
      <c r="P75" s="5"/>
      <c r="Q75" s="5" t="str">
        <f>IF($A75="","",IF(OR($H75="Approved",$H75="Invoiced",$H75="Closed"),IF($N75="","",$N75-$B75),Dashboard!$E$8-$B75))</f>
        <v/>
      </c>
      <c r="R75" s="5"/>
    </row>
    <row r="76" spans="1:18">
      <c r="A76" s="5"/>
      <c r="B76" s="12"/>
      <c r="C76" s="5"/>
      <c r="D76" s="5"/>
      <c r="E76" s="5"/>
      <c r="F76" s="5"/>
      <c r="G76" s="5"/>
      <c r="H76" s="5"/>
      <c r="I76" s="13"/>
      <c r="J76" s="13" t="str">
        <f>IF($A76="","",ROUND($I76*Dashboard!$E$9,2))</f>
        <v/>
      </c>
      <c r="K76" s="13" t="str">
        <f t="shared" si="2"/>
        <v/>
      </c>
      <c r="L76" s="13"/>
      <c r="M76" s="5"/>
      <c r="N76" s="12"/>
      <c r="O76" s="5"/>
      <c r="P76" s="5"/>
      <c r="Q76" s="5" t="str">
        <f>IF($A76="","",IF(OR($H76="Approved",$H76="Invoiced",$H76="Closed"),IF($N76="","",$N76-$B76),Dashboard!$E$8-$B76))</f>
        <v/>
      </c>
      <c r="R76" s="5"/>
    </row>
    <row r="77" spans="1:18">
      <c r="A77" s="5"/>
      <c r="B77" s="12"/>
      <c r="C77" s="5"/>
      <c r="D77" s="5"/>
      <c r="E77" s="5"/>
      <c r="F77" s="5"/>
      <c r="G77" s="5"/>
      <c r="H77" s="5"/>
      <c r="I77" s="13"/>
      <c r="J77" s="13" t="str">
        <f>IF($A77="","",ROUND($I77*Dashboard!$E$9,2))</f>
        <v/>
      </c>
      <c r="K77" s="13" t="str">
        <f t="shared" si="2"/>
        <v/>
      </c>
      <c r="L77" s="13"/>
      <c r="M77" s="5"/>
      <c r="N77" s="12"/>
      <c r="O77" s="5"/>
      <c r="P77" s="5"/>
      <c r="Q77" s="5" t="str">
        <f>IF($A77="","",IF(OR($H77="Approved",$H77="Invoiced",$H77="Closed"),IF($N77="","",$N77-$B77),Dashboard!$E$8-$B77))</f>
        <v/>
      </c>
      <c r="R77" s="5"/>
    </row>
    <row r="78" spans="1:18">
      <c r="A78" s="5"/>
      <c r="B78" s="12"/>
      <c r="C78" s="5"/>
      <c r="D78" s="5"/>
      <c r="E78" s="5"/>
      <c r="F78" s="5"/>
      <c r="G78" s="5"/>
      <c r="H78" s="5"/>
      <c r="I78" s="13"/>
      <c r="J78" s="13" t="str">
        <f>IF($A78="","",ROUND($I78*Dashboard!$E$9,2))</f>
        <v/>
      </c>
      <c r="K78" s="13" t="str">
        <f t="shared" si="2"/>
        <v/>
      </c>
      <c r="L78" s="13"/>
      <c r="M78" s="5"/>
      <c r="N78" s="12"/>
      <c r="O78" s="5"/>
      <c r="P78" s="5"/>
      <c r="Q78" s="5" t="str">
        <f>IF($A78="","",IF(OR($H78="Approved",$H78="Invoiced",$H78="Closed"),IF($N78="","",$N78-$B78),Dashboard!$E$8-$B78))</f>
        <v/>
      </c>
      <c r="R78" s="5"/>
    </row>
    <row r="79" spans="1:18">
      <c r="A79" s="5"/>
      <c r="B79" s="12"/>
      <c r="C79" s="5"/>
      <c r="D79" s="5"/>
      <c r="E79" s="5"/>
      <c r="F79" s="5"/>
      <c r="G79" s="5"/>
      <c r="H79" s="5"/>
      <c r="I79" s="13"/>
      <c r="J79" s="13" t="str">
        <f>IF($A79="","",ROUND($I79*Dashboard!$E$9,2))</f>
        <v/>
      </c>
      <c r="K79" s="13" t="str">
        <f t="shared" si="2"/>
        <v/>
      </c>
      <c r="L79" s="13"/>
      <c r="M79" s="5"/>
      <c r="N79" s="12"/>
      <c r="O79" s="5"/>
      <c r="P79" s="5"/>
      <c r="Q79" s="5" t="str">
        <f>IF($A79="","",IF(OR($H79="Approved",$H79="Invoiced",$H79="Closed"),IF($N79="","",$N79-$B79),Dashboard!$E$8-$B79))</f>
        <v/>
      </c>
      <c r="R79" s="5"/>
    </row>
    <row r="80" spans="1:18">
      <c r="A80" s="5"/>
      <c r="B80" s="12"/>
      <c r="C80" s="5"/>
      <c r="D80" s="5"/>
      <c r="E80" s="5"/>
      <c r="F80" s="5"/>
      <c r="G80" s="5"/>
      <c r="H80" s="5"/>
      <c r="I80" s="13"/>
      <c r="J80" s="13" t="str">
        <f>IF($A80="","",ROUND($I80*Dashboard!$E$9,2))</f>
        <v/>
      </c>
      <c r="K80" s="13" t="str">
        <f t="shared" si="2"/>
        <v/>
      </c>
      <c r="L80" s="13"/>
      <c r="M80" s="5"/>
      <c r="N80" s="12"/>
      <c r="O80" s="5"/>
      <c r="P80" s="5"/>
      <c r="Q80" s="5" t="str">
        <f>IF($A80="","",IF(OR($H80="Approved",$H80="Invoiced",$H80="Closed"),IF($N80="","",$N80-$B80),Dashboard!$E$8-$B80))</f>
        <v/>
      </c>
      <c r="R80" s="5"/>
    </row>
  </sheetData>
  <mergeCells count="2">
    <mergeCell ref="A1:R1"/>
    <mergeCell ref="A2:R2"/>
  </mergeCells>
  <conditionalFormatting sqref="L9:L80">
    <cfRule type="dataBar" priority="2">
      <dataBar>
        <cfvo type="min"/>
        <cfvo type="max"/>
        <color rgb="FF0E7490"/>
      </dataBar>
    </cfRule>
    <cfRule type="dataBar" priority="3">
      <dataBar>
        <cfvo type="min"/>
        <cfvo type="max"/>
        <color rgb="FF0E7490"/>
      </dataBar>
      <extLst>
        <ext xmlns:x14="http://schemas.microsoft.com/office/spreadsheetml/2009/9/main" uri="{B025F937-C7B1-47D3-B67F-A62EFF666E3E}">
          <x14:id>{AC170A9A-80A9-17DB-8694-2876B27F23EB}</x14:id>
        </ext>
      </extLst>
    </cfRule>
  </conditionalFormatting>
  <conditionalFormatting sqref="Q9:Q80">
    <cfRule type="cellIs" dxfId="0" priority="1" operator="greaterThan">
      <formula>14</formula>
    </cfRule>
  </conditionalFormatting>
  <dataValidations count="4">
    <dataValidation type="list" sqref="H9:H80" xr:uid="{00000000-0002-0000-0300-000000000000}">
      <formula1>"Draft,Submitted,Under Review,Approved,Rejected,Invoiced,Closed"</formula1>
    </dataValidation>
    <dataValidation type="list" sqref="C9:C80" xr:uid="{00000000-0002-0000-0300-000001000000}">
      <formula1>"Client,Builder,Architect,Engineer,Site Condition,Authority"</formula1>
    </dataValidation>
    <dataValidation type="list" sqref="D9:D80" xr:uid="{00000000-0002-0000-0300-000002000000}">
      <formula1>"Preliminaries,Concrete,Framing,Roofing,Cladding,Windows,Plumbing,Electrical,Plasterboard,Tiling,Painting,Flooring,External Works"</formula1>
    </dataValidation>
    <dataValidation type="list" sqref="P9:P80" xr:uid="{00000000-0002-0000-0300-000003000000}">
      <formula1>"No,Partly,Yes"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170A9A-80A9-17DB-8694-2876B27F23EB}">
            <x14:dataBar>
              <x14:cfvo type="min"/>
              <x14:cfvo type="max"/>
              <x14:negativeFillColor auto="1"/>
              <x14:axisColor auto="1"/>
            </x14:dataBar>
          </x14:cfRule>
          <xm:sqref>L9:L80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workbookViewId="0">
      <selection sqref="A1:H1"/>
    </sheetView>
  </sheetViews>
  <sheetFormatPr defaultRowHeight="14.25"/>
  <cols>
    <col min="1" max="1" width="12" customWidth="1"/>
    <col min="2" max="2" width="48" customWidth="1"/>
    <col min="3" max="3" width="16" customWidth="1"/>
    <col min="4" max="5" width="18" customWidth="1"/>
    <col min="6" max="6" width="14" customWidth="1"/>
    <col min="7" max="8" width="6" customWidth="1"/>
  </cols>
  <sheetData>
    <row r="1" spans="1:8" ht="27.95" customHeight="1">
      <c r="A1" s="15" t="s">
        <v>131</v>
      </c>
      <c r="B1" s="15"/>
      <c r="C1" s="15"/>
      <c r="D1" s="15"/>
      <c r="E1" s="15"/>
      <c r="F1" s="15"/>
      <c r="G1" s="15"/>
      <c r="H1" s="15"/>
    </row>
    <row r="2" spans="1:8" ht="26.1" customHeight="1">
      <c r="A2" s="16" t="s">
        <v>132</v>
      </c>
      <c r="B2" s="16"/>
      <c r="C2" s="16"/>
      <c r="D2" s="16"/>
      <c r="E2" s="16"/>
      <c r="F2" s="16"/>
      <c r="G2" s="16"/>
      <c r="H2" s="16"/>
    </row>
    <row r="4" spans="1:8" ht="15">
      <c r="A4" s="1" t="s">
        <v>67</v>
      </c>
      <c r="B4" s="8" t="s">
        <v>5</v>
      </c>
    </row>
    <row r="5" spans="1:8" ht="30">
      <c r="A5" s="1" t="s">
        <v>133</v>
      </c>
      <c r="B5" s="8" t="s">
        <v>134</v>
      </c>
    </row>
    <row r="6" spans="1:8" ht="15">
      <c r="A6" s="1" t="s">
        <v>135</v>
      </c>
      <c r="B6" s="8" t="s">
        <v>136</v>
      </c>
    </row>
    <row r="7" spans="1:8" ht="15">
      <c r="A7" s="1" t="s">
        <v>70</v>
      </c>
      <c r="B7" s="10">
        <v>46218</v>
      </c>
    </row>
    <row r="8" spans="1:8" ht="28.5">
      <c r="A8" s="1" t="s">
        <v>95</v>
      </c>
      <c r="B8" s="8" t="s">
        <v>137</v>
      </c>
    </row>
    <row r="11" spans="1:8" ht="32.1" customHeight="1">
      <c r="A11" s="3" t="s">
        <v>82</v>
      </c>
      <c r="B11" s="3" t="s">
        <v>85</v>
      </c>
      <c r="C11" s="3" t="s">
        <v>33</v>
      </c>
      <c r="D11" s="3" t="s">
        <v>74</v>
      </c>
      <c r="E11" s="3" t="s">
        <v>89</v>
      </c>
      <c r="F11" s="3" t="s">
        <v>90</v>
      </c>
    </row>
    <row r="12" spans="1:8" ht="28.5">
      <c r="A12" s="2" t="str">
        <f>'Variation Register'!A9</f>
        <v>VO-001</v>
      </c>
      <c r="B12" s="2" t="str">
        <f>'Variation Register'!F9</f>
        <v>Upgrade aluminium windows to double glazed low-e units.</v>
      </c>
      <c r="C12" s="2" t="str">
        <f>'Variation Register'!H9</f>
        <v>Approved</v>
      </c>
      <c r="D12" s="14">
        <f>'Variation Register'!L9</f>
        <v>12980</v>
      </c>
      <c r="E12" s="14">
        <f>'Variation Register'!K9</f>
        <v>12980</v>
      </c>
      <c r="F12" s="2">
        <f>'Variation Register'!M9</f>
        <v>0</v>
      </c>
    </row>
    <row r="13" spans="1:8" ht="28.5">
      <c r="A13" s="2" t="str">
        <f>'Variation Register'!A10</f>
        <v>VO-002</v>
      </c>
      <c r="B13" s="2" t="str">
        <f>'Variation Register'!F10</f>
        <v>Additional concrete pier depth due to soft spot at garage edge.</v>
      </c>
      <c r="C13" s="2" t="str">
        <f>'Variation Register'!H10</f>
        <v>Submitted</v>
      </c>
      <c r="D13" s="14">
        <f>'Variation Register'!L10</f>
        <v>0</v>
      </c>
      <c r="E13" s="14">
        <f>'Variation Register'!K10</f>
        <v>5335</v>
      </c>
      <c r="F13" s="2">
        <f>'Variation Register'!M10</f>
        <v>1</v>
      </c>
    </row>
    <row r="14" spans="1:8" ht="28.5">
      <c r="A14" s="2" t="str">
        <f>'Variation Register'!A11</f>
        <v>VO-003</v>
      </c>
      <c r="B14" s="2" t="str">
        <f>'Variation Register'!F11</f>
        <v>Change rear elevation cladding profile to vertical fibre cement.</v>
      </c>
      <c r="C14" s="2" t="str">
        <f>'Variation Register'!H11</f>
        <v>Under Review</v>
      </c>
      <c r="D14" s="14">
        <f>'Variation Register'!L11</f>
        <v>0</v>
      </c>
      <c r="E14" s="14">
        <f>'Variation Register'!K11</f>
        <v>7920</v>
      </c>
      <c r="F14" s="2">
        <f>'Variation Register'!M11</f>
        <v>2</v>
      </c>
    </row>
    <row r="15" spans="1:8">
      <c r="A15" s="2" t="str">
        <f>'Variation Register'!A12</f>
        <v>VO-004</v>
      </c>
      <c r="B15" s="2" t="str">
        <f>'Variation Register'!F12</f>
        <v>Add roof access anchor points above plant deck.</v>
      </c>
      <c r="C15" s="2" t="str">
        <f>'Variation Register'!H12</f>
        <v>Draft</v>
      </c>
      <c r="D15" s="14">
        <f>'Variation Register'!L12</f>
        <v>0</v>
      </c>
      <c r="E15" s="14">
        <f>'Variation Register'!K12</f>
        <v>1815</v>
      </c>
      <c r="F15" s="2">
        <f>'Variation Register'!M12</f>
        <v>0</v>
      </c>
    </row>
    <row r="16" spans="1:8" ht="28.5">
      <c r="A16" s="2" t="str">
        <f>'Variation Register'!A13</f>
        <v>VO-005</v>
      </c>
      <c r="B16" s="2" t="str">
        <f>'Variation Register'!F13</f>
        <v>Upgrade ensuite wall tiles from standard range to feature tile.</v>
      </c>
      <c r="C16" s="2" t="str">
        <f>'Variation Register'!H13</f>
        <v>Approved</v>
      </c>
      <c r="D16" s="14">
        <f>'Variation Register'!L13</f>
        <v>2695</v>
      </c>
      <c r="E16" s="14">
        <f>'Variation Register'!K13</f>
        <v>2695</v>
      </c>
      <c r="F16" s="2">
        <f>'Variation Register'!M13</f>
        <v>0</v>
      </c>
    </row>
    <row r="17" spans="1:6">
      <c r="A17" s="2" t="str">
        <f>'Variation Register'!A14</f>
        <v>VO-006</v>
      </c>
      <c r="B17" s="2" t="str">
        <f>'Variation Register'!F14</f>
        <v>Additional LVL beam over alfresco opening.</v>
      </c>
      <c r="C17" s="2" t="str">
        <f>'Variation Register'!H14</f>
        <v>Submitted</v>
      </c>
      <c r="D17" s="14">
        <f>'Variation Register'!L14</f>
        <v>0</v>
      </c>
      <c r="E17" s="14">
        <f>'Variation Register'!K14</f>
        <v>4290</v>
      </c>
      <c r="F17" s="2">
        <f>'Variation Register'!M14</f>
        <v>1</v>
      </c>
    </row>
    <row r="18" spans="1:6">
      <c r="A18" s="2">
        <f>'Variation Register'!A15</f>
        <v>0</v>
      </c>
      <c r="B18" s="2">
        <f>'Variation Register'!F15</f>
        <v>0</v>
      </c>
      <c r="C18" s="2">
        <f>'Variation Register'!H15</f>
        <v>0</v>
      </c>
      <c r="D18" s="14">
        <f>'Variation Register'!L15</f>
        <v>0</v>
      </c>
      <c r="E18" s="14" t="str">
        <f>'Variation Register'!K15</f>
        <v/>
      </c>
      <c r="F18" s="2">
        <f>'Variation Register'!M15</f>
        <v>0</v>
      </c>
    </row>
    <row r="19" spans="1:6">
      <c r="A19" s="2">
        <f>'Variation Register'!A16</f>
        <v>0</v>
      </c>
      <c r="B19" s="2">
        <f>'Variation Register'!F16</f>
        <v>0</v>
      </c>
      <c r="C19" s="2">
        <f>'Variation Register'!H16</f>
        <v>0</v>
      </c>
      <c r="D19" s="14">
        <f>'Variation Register'!L16</f>
        <v>0</v>
      </c>
      <c r="E19" s="14" t="str">
        <f>'Variation Register'!K16</f>
        <v/>
      </c>
      <c r="F19" s="2">
        <f>'Variation Register'!M16</f>
        <v>0</v>
      </c>
    </row>
    <row r="20" spans="1:6">
      <c r="A20" s="2">
        <f>'Variation Register'!A17</f>
        <v>0</v>
      </c>
      <c r="B20" s="2">
        <f>'Variation Register'!F17</f>
        <v>0</v>
      </c>
      <c r="C20" s="2">
        <f>'Variation Register'!H17</f>
        <v>0</v>
      </c>
      <c r="D20" s="14">
        <f>'Variation Register'!L17</f>
        <v>0</v>
      </c>
      <c r="E20" s="14" t="str">
        <f>'Variation Register'!K17</f>
        <v/>
      </c>
      <c r="F20" s="2">
        <f>'Variation Register'!M17</f>
        <v>0</v>
      </c>
    </row>
    <row r="21" spans="1:6">
      <c r="A21" s="2">
        <f>'Variation Register'!A18</f>
        <v>0</v>
      </c>
      <c r="B21" s="2">
        <f>'Variation Register'!F18</f>
        <v>0</v>
      </c>
      <c r="C21" s="2">
        <f>'Variation Register'!H18</f>
        <v>0</v>
      </c>
      <c r="D21" s="14">
        <f>'Variation Register'!L18</f>
        <v>0</v>
      </c>
      <c r="E21" s="14" t="str">
        <f>'Variation Register'!K18</f>
        <v/>
      </c>
      <c r="F21" s="2">
        <f>'Variation Register'!M18</f>
        <v>0</v>
      </c>
    </row>
    <row r="22" spans="1:6">
      <c r="A22" s="2">
        <f>'Variation Register'!A19</f>
        <v>0</v>
      </c>
      <c r="B22" s="2">
        <f>'Variation Register'!F19</f>
        <v>0</v>
      </c>
      <c r="C22" s="2">
        <f>'Variation Register'!H19</f>
        <v>0</v>
      </c>
      <c r="D22" s="14">
        <f>'Variation Register'!L19</f>
        <v>0</v>
      </c>
      <c r="E22" s="14" t="str">
        <f>'Variation Register'!K19</f>
        <v/>
      </c>
      <c r="F22" s="2">
        <f>'Variation Register'!M19</f>
        <v>0</v>
      </c>
    </row>
    <row r="23" spans="1:6">
      <c r="A23" s="2">
        <f>'Variation Register'!A20</f>
        <v>0</v>
      </c>
      <c r="B23" s="2">
        <f>'Variation Register'!F20</f>
        <v>0</v>
      </c>
      <c r="C23" s="2">
        <f>'Variation Register'!H20</f>
        <v>0</v>
      </c>
      <c r="D23" s="14">
        <f>'Variation Register'!L20</f>
        <v>0</v>
      </c>
      <c r="E23" s="14" t="str">
        <f>'Variation Register'!K20</f>
        <v/>
      </c>
      <c r="F23" s="2">
        <f>'Variation Register'!M20</f>
        <v>0</v>
      </c>
    </row>
    <row r="24" spans="1:6">
      <c r="A24" s="2">
        <f>'Variation Register'!A21</f>
        <v>0</v>
      </c>
      <c r="B24" s="2">
        <f>'Variation Register'!F21</f>
        <v>0</v>
      </c>
      <c r="C24" s="2">
        <f>'Variation Register'!H21</f>
        <v>0</v>
      </c>
      <c r="D24" s="14">
        <f>'Variation Register'!L21</f>
        <v>0</v>
      </c>
      <c r="E24" s="14" t="str">
        <f>'Variation Register'!K21</f>
        <v/>
      </c>
      <c r="F24" s="2">
        <f>'Variation Register'!M21</f>
        <v>0</v>
      </c>
    </row>
    <row r="25" spans="1:6">
      <c r="A25" s="2">
        <f>'Variation Register'!A22</f>
        <v>0</v>
      </c>
      <c r="B25" s="2">
        <f>'Variation Register'!F22</f>
        <v>0</v>
      </c>
      <c r="C25" s="2">
        <f>'Variation Register'!H22</f>
        <v>0</v>
      </c>
      <c r="D25" s="14">
        <f>'Variation Register'!L22</f>
        <v>0</v>
      </c>
      <c r="E25" s="14" t="str">
        <f>'Variation Register'!K22</f>
        <v/>
      </c>
      <c r="F25" s="2">
        <f>'Variation Register'!M22</f>
        <v>0</v>
      </c>
    </row>
    <row r="26" spans="1:6">
      <c r="A26" s="2">
        <f>'Variation Register'!A23</f>
        <v>0</v>
      </c>
      <c r="B26" s="2">
        <f>'Variation Register'!F23</f>
        <v>0</v>
      </c>
      <c r="C26" s="2">
        <f>'Variation Register'!H23</f>
        <v>0</v>
      </c>
      <c r="D26" s="14">
        <f>'Variation Register'!L23</f>
        <v>0</v>
      </c>
      <c r="E26" s="14" t="str">
        <f>'Variation Register'!K23</f>
        <v/>
      </c>
      <c r="F26" s="2">
        <f>'Variation Register'!M23</f>
        <v>0</v>
      </c>
    </row>
    <row r="27" spans="1:6">
      <c r="A27" s="2">
        <f>'Variation Register'!A24</f>
        <v>0</v>
      </c>
      <c r="B27" s="2">
        <f>'Variation Register'!F24</f>
        <v>0</v>
      </c>
      <c r="C27" s="2">
        <f>'Variation Register'!H24</f>
        <v>0</v>
      </c>
      <c r="D27" s="14">
        <f>'Variation Register'!L24</f>
        <v>0</v>
      </c>
      <c r="E27" s="14" t="str">
        <f>'Variation Register'!K24</f>
        <v/>
      </c>
      <c r="F27" s="2">
        <f>'Variation Register'!M24</f>
        <v>0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 Here</vt:lpstr>
      <vt:lpstr>Lists</vt:lpstr>
      <vt:lpstr>Dashboard</vt:lpstr>
      <vt:lpstr>Variation Register</vt:lpstr>
      <vt:lpstr>Client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 Harvey</cp:lastModifiedBy>
  <dcterms:modified xsi:type="dcterms:W3CDTF">2026-06-22T11:01:44Z</dcterms:modified>
</cp:coreProperties>
</file>