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d.docs.live.net/1f3b9b0c9cdb0fca/Documents/Builderforecast/"/>
    </mc:Choice>
  </mc:AlternateContent>
  <xr:revisionPtr revIDLastSave="12" documentId="11_6EC39ED4826402E2C5C41812E6866181FCAE3BF3" xr6:coauthVersionLast="47" xr6:coauthVersionMax="47" xr10:uidLastSave="{B0E0ACEA-EFB3-4632-9DEC-8719D288B131}"/>
  <bookViews>
    <workbookView xWindow="-28920" yWindow="-120" windowWidth="29040" windowHeight="15720" xr2:uid="{00000000-000D-0000-FFFF-FFFF00000000}"/>
  </bookViews>
  <sheets>
    <sheet name="Start Here" sheetId="1" r:id="rId1"/>
    <sheet name="Lists" sheetId="2" r:id="rId2"/>
    <sheet name="Quote Dashboard" sheetId="3" r:id="rId3"/>
    <sheet name="Quote Comparison" sheetId="4" r:id="rId4"/>
    <sheet name="Scope Checklist" sheetId="5" r:id="rId5"/>
    <sheet name="Clarifications &amp; RFIs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6" i="4" l="1"/>
  <c r="R16" i="4"/>
  <c r="Q16" i="4"/>
  <c r="L16" i="4"/>
  <c r="K16" i="4"/>
  <c r="J16" i="4"/>
  <c r="F16" i="4"/>
  <c r="E16" i="4"/>
  <c r="S15" i="4"/>
  <c r="R15" i="4"/>
  <c r="Q15" i="4"/>
  <c r="L15" i="4"/>
  <c r="K15" i="4"/>
  <c r="J15" i="4"/>
  <c r="F15" i="4"/>
  <c r="E15" i="4"/>
  <c r="S14" i="4"/>
  <c r="R14" i="4"/>
  <c r="Q14" i="4"/>
  <c r="L14" i="4"/>
  <c r="K14" i="4"/>
  <c r="J14" i="4"/>
  <c r="F14" i="4"/>
  <c r="E14" i="4"/>
  <c r="S13" i="4"/>
  <c r="R13" i="4"/>
  <c r="Q13" i="4"/>
  <c r="L13" i="4"/>
  <c r="K13" i="4"/>
  <c r="J13" i="4"/>
  <c r="F13" i="4"/>
  <c r="E13" i="4"/>
  <c r="L12" i="4"/>
  <c r="Q12" i="4" s="1"/>
  <c r="R12" i="4" s="1"/>
  <c r="S12" i="4" s="1"/>
  <c r="E12" i="4"/>
  <c r="F12" i="4" s="1"/>
  <c r="J12" i="4" s="1"/>
  <c r="K12" i="4" s="1"/>
  <c r="L11" i="4"/>
  <c r="Q11" i="4" s="1"/>
  <c r="R11" i="4" s="1"/>
  <c r="S11" i="4" s="1"/>
  <c r="E11" i="4"/>
  <c r="F11" i="4" s="1"/>
  <c r="J11" i="4" s="1"/>
  <c r="K11" i="4" s="1"/>
  <c r="L10" i="4"/>
  <c r="Q10" i="4" s="1"/>
  <c r="R10" i="4" s="1"/>
  <c r="S10" i="4" s="1"/>
  <c r="E10" i="4"/>
  <c r="F10" i="4" s="1"/>
  <c r="J10" i="4" s="1"/>
  <c r="K10" i="4" s="1"/>
  <c r="L9" i="4"/>
  <c r="Q9" i="4" s="1"/>
  <c r="R9" i="4" s="1"/>
  <c r="E9" i="4"/>
  <c r="F9" i="4" s="1"/>
  <c r="D18" i="3"/>
  <c r="G18" i="3" s="1"/>
  <c r="H17" i="3"/>
  <c r="G17" i="3"/>
  <c r="F17" i="3"/>
  <c r="E17" i="3"/>
  <c r="D17" i="3"/>
  <c r="D16" i="3"/>
  <c r="H16" i="3" s="1"/>
  <c r="D15" i="3"/>
  <c r="F15" i="3" s="1"/>
  <c r="D14" i="3"/>
  <c r="D13" i="3"/>
  <c r="B13" i="3"/>
  <c r="D12" i="3"/>
  <c r="G12" i="3" s="1"/>
  <c r="D11" i="3"/>
  <c r="B12" i="3" l="1"/>
  <c r="S9" i="4"/>
  <c r="B11" i="3"/>
  <c r="H11" i="3"/>
  <c r="J9" i="4"/>
  <c r="K9" i="4" s="1"/>
  <c r="B10" i="3"/>
  <c r="H13" i="3"/>
  <c r="H14" i="3"/>
  <c r="E15" i="3"/>
  <c r="H12" i="3"/>
  <c r="F16" i="3"/>
  <c r="H18" i="3"/>
  <c r="E11" i="3"/>
  <c r="E13" i="3"/>
  <c r="G15" i="3"/>
  <c r="F11" i="3"/>
  <c r="F13" i="3"/>
  <c r="H15" i="3"/>
  <c r="E18" i="3"/>
  <c r="G11" i="3"/>
  <c r="G13" i="3"/>
  <c r="F18" i="3"/>
  <c r="E16" i="3"/>
  <c r="G16" i="3"/>
  <c r="E12" i="3"/>
  <c r="F14" i="3"/>
  <c r="E14" i="3"/>
  <c r="F12" i="3"/>
  <c r="G14" i="3"/>
</calcChain>
</file>

<file path=xl/sharedStrings.xml><?xml version="1.0" encoding="utf-8"?>
<sst xmlns="http://schemas.openxmlformats.org/spreadsheetml/2006/main" count="219" uniqueCount="171">
  <si>
    <t>Trade Quote Comparison Template</t>
  </si>
  <si>
    <t>BuilderForecast template - sample residential data included</t>
  </si>
  <si>
    <t>Template purpose</t>
  </si>
  <si>
    <t>Compare residential trade quotes side by side, check scope exclusions, score commercial risk and document quote clarifications before awarding work.</t>
  </si>
  <si>
    <t>Sample project</t>
  </si>
  <si>
    <t>Lot 14 Riverside Estate - New 4 Bedroom Residence</t>
  </si>
  <si>
    <t>Project address</t>
  </si>
  <si>
    <t>14 Rivergum Circuit, NSW</t>
  </si>
  <si>
    <t>Template pricing</t>
  </si>
  <si>
    <t>TBC - pricing to be set after review</t>
  </si>
  <si>
    <t>Best suited for</t>
  </si>
  <si>
    <t>Residential builders, owner-builders, project managers and small construction teams</t>
  </si>
  <si>
    <t>Positioning note</t>
  </si>
  <si>
    <t>BuilderForecast supports project budget control, variations, allowances, subcontractor costs, cost-to-complete and reporting. MeasureBuild is the separate estimating and drawing review service.</t>
  </si>
  <si>
    <t>Current BuilderForecast templates page</t>
  </si>
  <si>
    <t>https://builderforecast.online/templates</t>
  </si>
  <si>
    <t>BuilderForecast website</t>
  </si>
  <si>
    <t>https://builderforecast.online</t>
  </si>
  <si>
    <t>MeasureBuild website</t>
  </si>
  <si>
    <t>https://measurebuild.com.au/</t>
  </si>
  <si>
    <t>Workbook contents</t>
  </si>
  <si>
    <t>Quote Dashboard</t>
  </si>
  <si>
    <t>Quote Comparison</t>
  </si>
  <si>
    <t>Scope Checklist</t>
  </si>
  <si>
    <t>Clarifications &amp; RFIs</t>
  </si>
  <si>
    <t>Lists</t>
  </si>
  <si>
    <t>How to use this template</t>
  </si>
  <si>
    <t>Update the project information and budget allowance on the Quote Dashboard.</t>
  </si>
  <si>
    <t>Enter each tenderer quote in Quote Comparison. Yellow/input cells are intended for editing.</t>
  </si>
  <si>
    <t>Use the weighted score as a decision support tool, not as the only award decision.</t>
  </si>
  <si>
    <t>Review Scope Checklist and Clarifications before issuing a recommendation or purchase order.</t>
  </si>
  <si>
    <t>Move final budget, awarded amount and scope risk into BuilderForecast once the trade is awarded.</t>
  </si>
  <si>
    <t>Dropdown Lists</t>
  </si>
  <si>
    <t>Editable lists used by dropdowns across this workbook.</t>
  </si>
  <si>
    <t>Risk Rating</t>
  </si>
  <si>
    <t>Recommendation</t>
  </si>
  <si>
    <t>GST Status</t>
  </si>
  <si>
    <t>Included</t>
  </si>
  <si>
    <t>Status</t>
  </si>
  <si>
    <t>Low</t>
  </si>
  <si>
    <t>Recommended</t>
  </si>
  <si>
    <t>Ex GST</t>
  </si>
  <si>
    <t>Yes</t>
  </si>
  <si>
    <t>Open</t>
  </si>
  <si>
    <t>Medium</t>
  </si>
  <si>
    <t>Shortlist</t>
  </si>
  <si>
    <t>Inc GST</t>
  </si>
  <si>
    <t>No</t>
  </si>
  <si>
    <t>Sent to tenderer</t>
  </si>
  <si>
    <t>High</t>
  </si>
  <si>
    <t>Clarify</t>
  </si>
  <si>
    <t>No GST</t>
  </si>
  <si>
    <t>Answered</t>
  </si>
  <si>
    <t>Decline</t>
  </si>
  <si>
    <t>N/A</t>
  </si>
  <si>
    <t>Closed</t>
  </si>
  <si>
    <t>Trade Quote Comparison Dashboard</t>
  </si>
  <si>
    <t>Residential tender comparison - budget, quote risk and recommendation snapshot.</t>
  </si>
  <si>
    <t>Project</t>
  </si>
  <si>
    <t>Trade Package</t>
  </si>
  <si>
    <t>Concrete slab and external hardstands</t>
  </si>
  <si>
    <t>Address</t>
  </si>
  <si>
    <t>Budget Allowance Ex GST</t>
  </si>
  <si>
    <t>Status Date</t>
  </si>
  <si>
    <t>GST Rate</t>
  </si>
  <si>
    <t>Estimator / PM</t>
  </si>
  <si>
    <t>A. Project Manager</t>
  </si>
  <si>
    <t>Decision Required By</t>
  </si>
  <si>
    <t>Lowest Quote Inc GST</t>
  </si>
  <si>
    <t>Quote Summary</t>
  </si>
  <si>
    <t>Total Inc GST</t>
  </si>
  <si>
    <t>Variance to Budget</t>
  </si>
  <si>
    <t>Weighted Score</t>
  </si>
  <si>
    <t>Rank</t>
  </si>
  <si>
    <t>Recommended Tenderer</t>
  </si>
  <si>
    <t>Budget Variance Inc GST</t>
  </si>
  <si>
    <t>Open Clarifications</t>
  </si>
  <si>
    <t>Trade Quote Comparison</t>
  </si>
  <si>
    <t>Pre-filled sample: concrete slab and external hardstands tender comparison.</t>
  </si>
  <si>
    <t>Tenderer</t>
  </si>
  <si>
    <t>ABN / Ref</t>
  </si>
  <si>
    <t>Quote Date</t>
  </si>
  <si>
    <t>Quote Ex GST</t>
  </si>
  <si>
    <t>GST</t>
  </si>
  <si>
    <t>Lead Time Days</t>
  </si>
  <si>
    <t>Program Notes</t>
  </si>
  <si>
    <t>Variance %</t>
  </si>
  <si>
    <t>Price Score</t>
  </si>
  <si>
    <t>Scope Score</t>
  </si>
  <si>
    <t>Program Score</t>
  </si>
  <si>
    <t>Commercial Score</t>
  </si>
  <si>
    <t>Northside Concrete Pty Ltd</t>
  </si>
  <si>
    <t>ABN 11 222 333 444</t>
  </si>
  <si>
    <t>Can start after pier inspection. Pump included.</t>
  </si>
  <si>
    <t>Rivergum Slabs &amp; Civil</t>
  </si>
  <si>
    <t>ABN 55 666 777 888</t>
  </si>
  <si>
    <t>Lower price; excludes pump and termite barrier.</t>
  </si>
  <si>
    <t>Precision Residential Concrete</t>
  </si>
  <si>
    <t>ABN 99 111 222 333</t>
  </si>
  <si>
    <t>Strong scope coverage and fastest start.</t>
  </si>
  <si>
    <t>Metro Formwork &amp; Concrete</t>
  </si>
  <si>
    <t>ABN 44 555 666 777</t>
  </si>
  <si>
    <t>Includes mesh, set-downs and basic saw cuts.</t>
  </si>
  <si>
    <t>Quote Scope Checklist</t>
  </si>
  <si>
    <t>Use before awarding a trade to identify missing inclusions, exclusions and clarification items.</t>
  </si>
  <si>
    <t>Ref</t>
  </si>
  <si>
    <t>Scope Item</t>
  </si>
  <si>
    <t>Expected in Quote</t>
  </si>
  <si>
    <t>Tenderer Response</t>
  </si>
  <si>
    <t>Included?</t>
  </si>
  <si>
    <t>Risk</t>
  </si>
  <si>
    <t>Cost Exposure Inc GST</t>
  </si>
  <si>
    <t>Clarification Required</t>
  </si>
  <si>
    <t>Owner</t>
  </si>
  <si>
    <t>Notes</t>
  </si>
  <si>
    <t>C-01</t>
  </si>
  <si>
    <t>Site set-out and levels</t>
  </si>
  <si>
    <t>Gridlines, slab RL, set-downs and datum confirmed</t>
  </si>
  <si>
    <t>Included in Northside quote</t>
  </si>
  <si>
    <t>None</t>
  </si>
  <si>
    <t>PM</t>
  </si>
  <si>
    <t>Confirm final set-out before start</t>
  </si>
  <si>
    <t>C-02</t>
  </si>
  <si>
    <t>Excavation and spoil</t>
  </si>
  <si>
    <t>Allowance for minor trimming and spoil removal</t>
  </si>
  <si>
    <t>Excludes rock excavation</t>
  </si>
  <si>
    <t>Confirm spoil allowance and rock rates</t>
  </si>
  <si>
    <t>Estimator</t>
  </si>
  <si>
    <t>Request unit rates</t>
  </si>
  <si>
    <t>C-03</t>
  </si>
  <si>
    <t>Termite barrier coordination</t>
  </si>
  <si>
    <t>Coordination with termite contractor and penetrations</t>
  </si>
  <si>
    <t>Excluded by Rivergum</t>
  </si>
  <si>
    <t>Confirm whether supply and installation included</t>
  </si>
  <si>
    <t>Potential budget gap</t>
  </si>
  <si>
    <t>C-04</t>
  </si>
  <si>
    <t>Concrete pump</t>
  </si>
  <si>
    <t>Pump included where truck access limited</t>
  </si>
  <si>
    <t>Confirm pump allowance</t>
  </si>
  <si>
    <t>Likely required for rear slab pour</t>
  </si>
  <si>
    <t>C-05</t>
  </si>
  <si>
    <t>Mesh and reinforcement placement</t>
  </si>
  <si>
    <t>Mesh, ligatures, chairs and cover blocks</t>
  </si>
  <si>
    <t>Site Supervisor</t>
  </si>
  <si>
    <t>Check engineering revision</t>
  </si>
  <si>
    <t>C-06</t>
  </si>
  <si>
    <t>Saw cuts and curing</t>
  </si>
  <si>
    <t>Saw cuts, curing compound and protection</t>
  </si>
  <si>
    <t>Included by 2 tenderers only</t>
  </si>
  <si>
    <t>Confirm curing and saw cut scope</t>
  </si>
  <si>
    <t>Quality risk if missed</t>
  </si>
  <si>
    <t>Track tender clarifications before award.</t>
  </si>
  <si>
    <t>RFI No</t>
  </si>
  <si>
    <t>Date Raised</t>
  </si>
  <si>
    <t>Question / Clarification</t>
  </si>
  <si>
    <t>Due Date</t>
  </si>
  <si>
    <t>Response Summary</t>
  </si>
  <si>
    <t>Decision Impact</t>
  </si>
  <si>
    <t>RFI-QC-001</t>
  </si>
  <si>
    <t>Confirm whether pump, termite barrier coordination and saw cuts are included.</t>
  </si>
  <si>
    <t>Pending response</t>
  </si>
  <si>
    <t>Could change lowest quote ranking</t>
  </si>
  <si>
    <t>RFI-QC-002</t>
  </si>
  <si>
    <t>Confirm rock excavation exclusion and unit rate per m3.</t>
  </si>
  <si>
    <t>Unit rate provided at $180/m3 plus disposal.</t>
  </si>
  <si>
    <t>Add risk allowance if rock likely</t>
  </si>
  <si>
    <t>RFI-QC-003</t>
  </si>
  <si>
    <t>All tenderers</t>
  </si>
  <si>
    <t>Confirm latest engineering revision S03 Rev C used.</t>
  </si>
  <si>
    <t>2 of 4 confirmed</t>
  </si>
  <si>
    <t>Do not award until confirmed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</si>
</sst>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\$#,##0"/>
    <numFmt numFmtId="165" formatCode="dd/mm/yyyy"/>
  </numFmts>
  <fonts count="7">
    <font>
      <sz val="11"/>
      <name val="Carlito"/>
    </font>
    <font>
      <b/>
      <sz val="16"/>
      <color rgb="FFFFFFFF"/>
      <name val="Carlito"/>
    </font>
    <font>
      <i/>
      <sz val="11"/>
      <color rgb="FF0F172A"/>
      <name val="Carlito"/>
    </font>
    <font>
      <b/>
      <sz val="11"/>
      <color rgb="FF0F172A"/>
      <name val="Carlito"/>
    </font>
    <font>
      <b/>
      <sz val="11"/>
      <color rgb="FFFFFFFF"/>
      <name val="Carlito"/>
    </font>
    <font>
      <sz val="11"/>
      <color rgb="FF0F172A"/>
      <name val="Carlito"/>
    </font>
    <font>
      <sz val="11"/>
      <name val="Carlito"/>
    </font>
  </fonts>
  <fills count="6">
    <fill>
      <patternFill patternType="none"/>
    </fill>
    <fill>
      <patternFill patternType="gray125"/>
    </fill>
    <fill>
      <patternFill patternType="solid">
        <fgColor rgb="FF0F4C5C"/>
      </patternFill>
    </fill>
    <fill>
      <patternFill patternType="solid">
        <fgColor rgb="FFE2E8F0"/>
      </patternFill>
    </fill>
    <fill>
      <patternFill patternType="solid">
        <fgColor rgb="FFEAF6F8"/>
      </patternFill>
    </fill>
    <fill>
      <patternFill patternType="solid">
        <fgColor rgb="FFFEF3C7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26">
    <xf numFmtId="0" fontId="0" fillId="0" borderId="0" xfId="0"/>
    <xf numFmtId="0" fontId="3" fillId="4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center" vertical="center" wrapText="1"/>
    </xf>
    <xf numFmtId="0" fontId="3" fillId="4" borderId="0" xfId="0" applyFont="1" applyFill="1" applyAlignment="1">
      <alignment horizontal="left"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0" fontId="4" fillId="2" borderId="0" xfId="0" applyFont="1" applyFill="1" applyAlignment="1">
      <alignment horizontal="center" vertical="top" wrapText="1"/>
    </xf>
    <xf numFmtId="0" fontId="5" fillId="5" borderId="0" xfId="0" applyFont="1" applyFill="1" applyAlignment="1">
      <alignment horizontal="left" vertical="center" wrapText="1"/>
    </xf>
    <xf numFmtId="164" fontId="5" fillId="5" borderId="0" xfId="0" applyNumberFormat="1" applyFont="1" applyFill="1" applyAlignment="1">
      <alignment horizontal="left" vertical="center" wrapText="1"/>
    </xf>
    <xf numFmtId="165" fontId="5" fillId="5" borderId="0" xfId="0" applyNumberFormat="1" applyFont="1" applyFill="1" applyAlignment="1">
      <alignment horizontal="left" vertical="center" wrapText="1"/>
    </xf>
    <xf numFmtId="9" fontId="5" fillId="5" borderId="0" xfId="0" applyNumberFormat="1" applyFont="1" applyFill="1" applyAlignment="1">
      <alignment horizontal="left" vertical="center" wrapText="1"/>
    </xf>
    <xf numFmtId="164" fontId="0" fillId="0" borderId="0" xfId="0" applyNumberFormat="1" applyAlignment="1">
      <alignment vertical="top" wrapText="1"/>
    </xf>
    <xf numFmtId="9" fontId="0" fillId="0" borderId="0" xfId="0" applyNumberFormat="1" applyAlignment="1">
      <alignment vertical="top" wrapText="1"/>
    </xf>
    <xf numFmtId="165" fontId="0" fillId="0" borderId="0" xfId="0" applyNumberFormat="1" applyAlignment="1">
      <alignment vertical="top" wrapText="1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164" fontId="0" fillId="0" borderId="0" xfId="0" applyNumberFormat="1" applyAlignment="1">
      <alignment vertical="center" wrapText="1"/>
    </xf>
    <xf numFmtId="0" fontId="4" fillId="2" borderId="0" xfId="0" applyFont="1" applyFill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164" fontId="0" fillId="0" borderId="0" xfId="0" applyNumberFormat="1" applyAlignment="1">
      <alignment horizontal="left" vertical="center" wrapText="1"/>
    </xf>
    <xf numFmtId="0" fontId="1" fillId="2" borderId="0" xfId="0" applyFont="1" applyFill="1" applyAlignment="1">
      <alignment horizontal="left" vertical="center"/>
    </xf>
    <xf numFmtId="0" fontId="2" fillId="3" borderId="0" xfId="0" applyFont="1" applyFill="1" applyAlignment="1">
      <alignment vertical="center" wrapText="1"/>
    </xf>
    <xf numFmtId="0" fontId="2" fillId="3" borderId="0" xfId="0" applyFont="1" applyFill="1" applyAlignment="1">
      <alignment horizontal="left" vertical="center" wrapText="1"/>
    </xf>
    <xf numFmtId="0" fontId="5" fillId="5" borderId="0" xfId="0" applyFont="1" applyFill="1" applyAlignment="1">
      <alignment horizontal="left" vertical="center"/>
    </xf>
    <xf numFmtId="44" fontId="4" fillId="2" borderId="0" xfId="1" applyFont="1" applyFill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15">
    <dxf>
      <font>
        <color rgb="FF16A34A"/>
      </font>
    </dxf>
    <dxf>
      <font>
        <color rgb="FFDC2626"/>
      </font>
    </dxf>
    <dxf>
      <alignment horizontal="left" vertical="center" textRotation="0" indent="0" justifyLastLine="0" shrinkToFit="0" readingOrder="0"/>
    </dxf>
    <dxf>
      <alignment horizontal="left" vertical="center" textRotation="0" indent="0" justifyLastLine="0" shrinkToFit="0" readingOrder="0"/>
    </dxf>
    <dxf>
      <alignment horizontal="left" vertical="center" textRotation="0" indent="0" justifyLastLine="0" shrinkToFit="0" readingOrder="0"/>
    </dxf>
    <dxf>
      <alignment horizontal="left" vertical="center" textRotation="0" indent="0" justifyLastLine="0" shrinkToFit="0" readingOrder="0"/>
    </dxf>
    <dxf>
      <alignment horizontal="left" vertical="center" textRotation="0" indent="0" justifyLastLine="0" shrinkToFit="0" readingOrder="0"/>
    </dxf>
    <dxf>
      <alignment horizontal="left" vertical="center" textRotation="0" indent="0" justifyLastLine="0" shrinkToFit="0" readingOrder="0"/>
    </dxf>
    <dxf>
      <alignment horizontal="left" vertical="center" textRotation="0" indent="0" justifyLastLine="0" shrinkToFit="0" readingOrder="0"/>
    </dxf>
    <dxf>
      <alignment horizontal="left" vertical="center" textRotation="0" indent="0" justifyLastLine="0" shrinkToFit="0" readingOrder="0"/>
    </dxf>
    <dxf>
      <alignment horizontal="left" vertical="center" textRotation="0" indent="0" justifyLastLine="0" shrinkToFit="0" readingOrder="0"/>
    </dxf>
    <dxf>
      <alignment horizontal="left" vertical="center" textRotation="0" indent="0" justifyLastLine="0" shrinkToFit="0" readingOrder="0"/>
    </dxf>
    <dxf>
      <alignment horizontal="left" vertical="center" textRotation="0" indent="0" justifyLastLine="0" shrinkToFit="0" readingOrder="0"/>
    </dxf>
    <dxf>
      <alignment horizontal="left" vertical="center" textRotation="0" indent="0" justifyLastLine="0" shrinkToFit="0" readingOrder="0"/>
    </dxf>
    <dxf>
      <alignment horizontal="left" vertical="center" textRotation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r>
              <a:rPr lang="en-AU"/>
              <a:t>Tenderer Totals Inc GST</a:t>
            </a:r>
          </a:p>
        </c:rich>
      </c:tx>
      <c:layout>
        <c:manualLayout>
          <c:xMode val="edge"/>
          <c:yMode val="edge"/>
          <c:x val="0.26248858447488582"/>
          <c:y val="2.662721893491124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2274170351993673"/>
          <c:y val="0.12367609374272003"/>
          <c:w val="0.85214414122892168"/>
          <c:h val="0.73294600009318367"/>
        </c:manualLayout>
      </c:layout>
      <c:barChart>
        <c:barDir val="col"/>
        <c:grouping val="clustered"/>
        <c:varyColors val="0"/>
        <c:ser>
          <c:idx val="0"/>
          <c:order val="0"/>
          <c:tx>
            <c:v>Total Inc GST</c:v>
          </c:tx>
          <c:invertIfNegative val="1"/>
          <c:cat>
            <c:strRef>
              <c:f>'Quote Dashboard'!$D$11:$D$18</c:f>
              <c:strCache>
                <c:ptCount val="4"/>
                <c:pt idx="0">
                  <c:v>Northside Concrete Pty Ltd</c:v>
                </c:pt>
                <c:pt idx="1">
                  <c:v>Rivergum Slabs &amp; Civil</c:v>
                </c:pt>
                <c:pt idx="2">
                  <c:v>Precision Residential Concrete</c:v>
                </c:pt>
                <c:pt idx="3">
                  <c:v>Metro Formwork &amp; Concrete</c:v>
                </c:pt>
              </c:strCache>
            </c:strRef>
          </c:cat>
          <c:val>
            <c:numRef>
              <c:f>'Quote Dashboard'!$E$11:$E$18</c:f>
              <c:numCache>
                <c:formatCode>\$#,##0</c:formatCode>
                <c:ptCount val="8"/>
                <c:pt idx="0">
                  <c:v>86515</c:v>
                </c:pt>
                <c:pt idx="1">
                  <c:v>81620</c:v>
                </c:pt>
                <c:pt idx="2">
                  <c:v>89650</c:v>
                </c:pt>
                <c:pt idx="3">
                  <c:v>87868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4D-4C37-AEFC-CC0B2BD7C3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650112"/>
        <c:axId val="48672768"/>
      </c:barChart>
      <c:catAx>
        <c:axId val="48650112"/>
        <c:scaling>
          <c:orientation val="minMax"/>
        </c:scaling>
        <c:delete val="0"/>
        <c:axPos val="b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General" sourceLinked="1"/>
        <c:majorTickMark val="none"/>
        <c:minorTickMark val="none"/>
        <c:tickLblPos val="nextTo"/>
        <c:crossAx val="48672768"/>
        <c:crosses val="autoZero"/>
        <c:auto val="1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\$#,##0" sourceLinked="1"/>
        <c:majorTickMark val="none"/>
        <c:minorTickMark val="none"/>
        <c:tickLblPos val="nextTo"/>
        <c:crossAx val="48650112"/>
        <c:crosses val="autoZero"/>
        <c:crossBetween val="between"/>
      </c:valAx>
    </c:plotArea>
    <c:plotVisOnly val="1"/>
    <c:dispBlanksAs val="zero"/>
    <c:showDLblsOverMax val="1"/>
  </c:chart>
  <c:spPr>
    <a:ln w="9525">
      <a:solidFill>
        <a:srgbClr val="D9D9D9"/>
      </a:solidFill>
      <a:prstDash val="solid"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114300</xdr:colOff>
      <xdr:row>3</xdr:row>
      <xdr:rowOff>69850</xdr:rowOff>
    </xdr:from>
    <xdr:to>
      <xdr:col>14</xdr:col>
      <xdr:colOff>12700</xdr:colOff>
      <xdr:row>25</xdr:row>
      <xdr:rowOff>6350</xdr:rowOff>
    </xdr:to>
    <xdr:graphicFrame macro="">
      <xdr:nvGraphicFramePr>
        <xdr:cNvPr id="2" name="Chart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QuoteComparisonTable" displayName="QuoteComparisonTable" ref="A8:S16">
  <tableColumns count="19">
    <tableColumn id="1" xr3:uid="{00000000-0010-0000-0000-000001000000}" name="Tenderer"/>
    <tableColumn id="2" xr3:uid="{00000000-0010-0000-0000-000002000000}" name="ABN / Ref"/>
    <tableColumn id="3" xr3:uid="{00000000-0010-0000-0000-000003000000}" name="Quote Date"/>
    <tableColumn id="4" xr3:uid="{00000000-0010-0000-0000-000004000000}" name="Quote Ex GST"/>
    <tableColumn id="5" xr3:uid="{00000000-0010-0000-0000-000005000000}" name="GST"/>
    <tableColumn id="6" xr3:uid="{00000000-0010-0000-0000-000006000000}" name="Total Inc GST"/>
    <tableColumn id="7" xr3:uid="{00000000-0010-0000-0000-000007000000}" name="GST Status"/>
    <tableColumn id="8" xr3:uid="{00000000-0010-0000-0000-000008000000}" name="Lead Time Days"/>
    <tableColumn id="9" xr3:uid="{00000000-0010-0000-0000-000009000000}" name="Program Notes"/>
    <tableColumn id="10" xr3:uid="{00000000-0010-0000-0000-00000A000000}" name="Variance to Budget"/>
    <tableColumn id="11" xr3:uid="{00000000-0010-0000-0000-00000B000000}" name="Variance %"/>
    <tableColumn id="12" xr3:uid="{00000000-0010-0000-0000-00000C000000}" name="Price Score"/>
    <tableColumn id="13" xr3:uid="{00000000-0010-0000-0000-00000D000000}" name="Scope Score"/>
    <tableColumn id="14" xr3:uid="{00000000-0010-0000-0000-00000E000000}" name="Program Score"/>
    <tableColumn id="15" xr3:uid="{00000000-0010-0000-0000-00000F000000}" name="Commercial Score"/>
    <tableColumn id="16" xr3:uid="{00000000-0010-0000-0000-000010000000}" name="Risk Rating"/>
    <tableColumn id="17" xr3:uid="{00000000-0010-0000-0000-000011000000}" name="Weighted Score"/>
    <tableColumn id="18" xr3:uid="{00000000-0010-0000-0000-000012000000}" name="Rank"/>
    <tableColumn id="19" xr3:uid="{00000000-0010-0000-0000-000013000000}" name="Recommendation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QuoteScopeChecklistTable" displayName="QuoteScopeChecklistTable" ref="A8:J32" headerRowDxfId="14" dataDxfId="13" totalsRowDxfId="12">
  <tableColumns count="10">
    <tableColumn id="1" xr3:uid="{00000000-0010-0000-0100-000001000000}" name="Ref" dataDxfId="11"/>
    <tableColumn id="2" xr3:uid="{00000000-0010-0000-0100-000002000000}" name="Scope Item" dataDxfId="10"/>
    <tableColumn id="3" xr3:uid="{00000000-0010-0000-0100-000003000000}" name="Expected in Quote" dataDxfId="9"/>
    <tableColumn id="4" xr3:uid="{00000000-0010-0000-0100-000004000000}" name="Tenderer Response" dataDxfId="8"/>
    <tableColumn id="5" xr3:uid="{00000000-0010-0000-0100-000005000000}" name="Included?" dataDxfId="7"/>
    <tableColumn id="6" xr3:uid="{00000000-0010-0000-0100-000006000000}" name="Risk" dataDxfId="6"/>
    <tableColumn id="7" xr3:uid="{00000000-0010-0000-0100-000007000000}" name="Cost Exposure Inc GST" dataDxfId="5"/>
    <tableColumn id="8" xr3:uid="{00000000-0010-0000-0100-000008000000}" name="Clarification Required" dataDxfId="4"/>
    <tableColumn id="9" xr3:uid="{00000000-0010-0000-0100-000009000000}" name="Owner" dataDxfId="3"/>
    <tableColumn id="10" xr3:uid="{00000000-0010-0000-0100-00000A000000}" name="Notes" dataDxfId="2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QuoteRFITable" displayName="QuoteRFITable" ref="A8:I40">
  <tableColumns count="9">
    <tableColumn id="1" xr3:uid="{00000000-0010-0000-0200-000001000000}" name="RFI No"/>
    <tableColumn id="2" xr3:uid="{00000000-0010-0000-0200-000002000000}" name="Date Raised"/>
    <tableColumn id="3" xr3:uid="{00000000-0010-0000-0200-000003000000}" name="Tenderer"/>
    <tableColumn id="4" xr3:uid="{00000000-0010-0000-0200-000004000000}" name="Question / Clarification"/>
    <tableColumn id="5" xr3:uid="{00000000-0010-0000-0200-000005000000}" name="Owner"/>
    <tableColumn id="6" xr3:uid="{00000000-0010-0000-0200-000006000000}" name="Due Date"/>
    <tableColumn id="7" xr3:uid="{00000000-0010-0000-0200-000007000000}" name="Response Summary"/>
    <tableColumn id="8" xr3:uid="{00000000-0010-0000-0200-000008000000}" name="Status"/>
    <tableColumn id="9" xr3:uid="{00000000-0010-0000-0200-000009000000}" name="Decision Impact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60"/>
  <sheetViews>
    <sheetView tabSelected="1" workbookViewId="0">
      <selection sqref="A1:H1"/>
    </sheetView>
  </sheetViews>
  <sheetFormatPr defaultRowHeight="14.25"/>
  <cols>
    <col min="1" max="1" width="18" customWidth="1"/>
    <col min="2" max="2" width="70" customWidth="1"/>
    <col min="3" max="8" width="8" customWidth="1"/>
  </cols>
  <sheetData>
    <row r="1" spans="1:8" ht="18.600000000000001" customHeight="1">
      <c r="A1" s="21" t="s">
        <v>0</v>
      </c>
      <c r="B1" s="21"/>
      <c r="C1" s="21"/>
      <c r="D1" s="21"/>
      <c r="E1" s="21"/>
      <c r="F1" s="21"/>
      <c r="G1" s="21"/>
      <c r="H1" s="21"/>
    </row>
    <row r="2" spans="1:8" ht="17.45" customHeight="1">
      <c r="A2" s="22" t="s">
        <v>1</v>
      </c>
      <c r="B2" s="22"/>
      <c r="C2" s="22"/>
      <c r="D2" s="22"/>
      <c r="E2" s="22"/>
      <c r="F2" s="22"/>
      <c r="G2" s="22"/>
      <c r="H2" s="22"/>
    </row>
    <row r="4" spans="1:8" ht="28.5">
      <c r="A4" s="3" t="s">
        <v>2</v>
      </c>
      <c r="B4" s="4" t="s">
        <v>3</v>
      </c>
      <c r="C4" s="5"/>
      <c r="D4" s="5"/>
      <c r="E4" s="5"/>
      <c r="F4" s="5"/>
      <c r="G4" s="5"/>
      <c r="H4" s="5"/>
    </row>
    <row r="5" spans="1:8" ht="15">
      <c r="A5" s="3" t="s">
        <v>4</v>
      </c>
      <c r="B5" s="4" t="s">
        <v>5</v>
      </c>
      <c r="C5" s="5"/>
      <c r="D5" s="5"/>
      <c r="E5" s="5"/>
      <c r="F5" s="5"/>
      <c r="G5" s="5"/>
      <c r="H5" s="5"/>
    </row>
    <row r="6" spans="1:8" ht="15">
      <c r="A6" s="3" t="s">
        <v>6</v>
      </c>
      <c r="B6" s="4" t="s">
        <v>7</v>
      </c>
      <c r="C6" s="5"/>
      <c r="D6" s="5"/>
      <c r="E6" s="5"/>
      <c r="F6" s="5"/>
      <c r="G6" s="5"/>
      <c r="H6" s="5"/>
    </row>
    <row r="7" spans="1:8" ht="15">
      <c r="A7" s="3" t="s">
        <v>8</v>
      </c>
      <c r="B7" s="4" t="s">
        <v>9</v>
      </c>
      <c r="C7" s="5"/>
      <c r="D7" s="5"/>
      <c r="E7" s="5"/>
      <c r="F7" s="5"/>
      <c r="G7" s="5"/>
      <c r="H7" s="5"/>
    </row>
    <row r="8" spans="1:8" ht="28.5">
      <c r="A8" s="3" t="s">
        <v>10</v>
      </c>
      <c r="B8" s="4" t="s">
        <v>11</v>
      </c>
      <c r="C8" s="5"/>
      <c r="D8" s="5"/>
      <c r="E8" s="5"/>
      <c r="F8" s="5"/>
      <c r="G8" s="5"/>
      <c r="H8" s="5"/>
    </row>
    <row r="9" spans="1:8" ht="42.75">
      <c r="A9" s="3" t="s">
        <v>12</v>
      </c>
      <c r="B9" s="4" t="s">
        <v>13</v>
      </c>
      <c r="C9" s="5"/>
      <c r="D9" s="5"/>
      <c r="E9" s="5"/>
      <c r="F9" s="5"/>
      <c r="G9" s="5"/>
      <c r="H9" s="5"/>
    </row>
    <row r="10" spans="1:8" ht="45">
      <c r="A10" s="3" t="s">
        <v>14</v>
      </c>
      <c r="B10" s="4" t="s">
        <v>15</v>
      </c>
      <c r="C10" s="5"/>
      <c r="D10" s="5"/>
      <c r="E10" s="5"/>
      <c r="F10" s="5"/>
      <c r="G10" s="5"/>
      <c r="H10" s="5"/>
    </row>
    <row r="11" spans="1:8" ht="30">
      <c r="A11" s="3" t="s">
        <v>16</v>
      </c>
      <c r="B11" s="4" t="s">
        <v>17</v>
      </c>
      <c r="C11" s="5"/>
      <c r="D11" s="5"/>
      <c r="E11" s="5"/>
      <c r="F11" s="5"/>
      <c r="G11" s="5"/>
      <c r="H11" s="5"/>
    </row>
    <row r="12" spans="1:8" ht="30">
      <c r="A12" s="3" t="s">
        <v>18</v>
      </c>
      <c r="B12" s="4" t="s">
        <v>19</v>
      </c>
      <c r="C12" s="5"/>
      <c r="D12" s="5"/>
      <c r="E12" s="5"/>
      <c r="F12" s="5"/>
      <c r="G12" s="5"/>
      <c r="H12" s="5"/>
    </row>
    <row r="13" spans="1:8">
      <c r="A13" s="5"/>
      <c r="B13" s="5"/>
      <c r="C13" s="5"/>
      <c r="D13" s="5"/>
      <c r="E13" s="5"/>
      <c r="F13" s="5"/>
      <c r="G13" s="5"/>
      <c r="H13" s="5"/>
    </row>
    <row r="14" spans="1:8" ht="30">
      <c r="A14" s="6" t="s">
        <v>20</v>
      </c>
      <c r="B14" s="6"/>
      <c r="C14" s="6"/>
      <c r="D14" s="6"/>
      <c r="E14" s="6"/>
      <c r="F14" s="6"/>
      <c r="G14" s="6"/>
      <c r="H14" s="6"/>
    </row>
    <row r="15" spans="1:8">
      <c r="A15" s="4">
        <v>1</v>
      </c>
      <c r="B15" s="4" t="s">
        <v>21</v>
      </c>
      <c r="C15" s="4"/>
      <c r="D15" s="4"/>
      <c r="E15" s="4"/>
      <c r="F15" s="4"/>
      <c r="G15" s="4"/>
      <c r="H15" s="4"/>
    </row>
    <row r="16" spans="1:8">
      <c r="A16" s="4">
        <v>2</v>
      </c>
      <c r="B16" s="4" t="s">
        <v>22</v>
      </c>
      <c r="C16" s="4"/>
      <c r="D16" s="4"/>
      <c r="E16" s="4"/>
      <c r="F16" s="4"/>
      <c r="G16" s="4"/>
      <c r="H16" s="4"/>
    </row>
    <row r="17" spans="1:8">
      <c r="A17" s="4">
        <v>3</v>
      </c>
      <c r="B17" s="4" t="s">
        <v>23</v>
      </c>
      <c r="C17" s="4"/>
      <c r="D17" s="4"/>
      <c r="E17" s="4"/>
      <c r="F17" s="4"/>
      <c r="G17" s="4"/>
      <c r="H17" s="4"/>
    </row>
    <row r="18" spans="1:8">
      <c r="A18" s="4">
        <v>4</v>
      </c>
      <c r="B18" s="4" t="s">
        <v>24</v>
      </c>
      <c r="C18" s="4"/>
      <c r="D18" s="4"/>
      <c r="E18" s="4"/>
      <c r="F18" s="4"/>
      <c r="G18" s="4"/>
      <c r="H18" s="4"/>
    </row>
    <row r="19" spans="1:8">
      <c r="A19" s="4">
        <v>5</v>
      </c>
      <c r="B19" s="4" t="s">
        <v>25</v>
      </c>
      <c r="C19" s="4"/>
      <c r="D19" s="4"/>
      <c r="E19" s="4"/>
      <c r="F19" s="4"/>
      <c r="G19" s="4"/>
      <c r="H19" s="4"/>
    </row>
    <row r="20" spans="1:8">
      <c r="A20" s="5"/>
      <c r="B20" s="5"/>
      <c r="C20" s="5"/>
      <c r="D20" s="5"/>
      <c r="E20" s="5"/>
      <c r="F20" s="5"/>
      <c r="G20" s="5"/>
      <c r="H20" s="5"/>
    </row>
    <row r="21" spans="1:8">
      <c r="A21" s="5"/>
      <c r="B21" s="5"/>
      <c r="C21" s="5"/>
      <c r="D21" s="5"/>
      <c r="E21" s="5"/>
      <c r="F21" s="5"/>
      <c r="G21" s="5"/>
      <c r="H21" s="5"/>
    </row>
    <row r="22" spans="1:8" ht="30">
      <c r="A22" s="6" t="s">
        <v>26</v>
      </c>
      <c r="B22" s="6"/>
      <c r="C22" s="6"/>
      <c r="D22" s="6"/>
      <c r="E22" s="6"/>
      <c r="F22" s="6"/>
      <c r="G22" s="6"/>
      <c r="H22" s="6"/>
    </row>
    <row r="23" spans="1:8">
      <c r="A23" s="4">
        <v>1</v>
      </c>
      <c r="B23" s="4" t="s">
        <v>27</v>
      </c>
      <c r="C23" s="4"/>
      <c r="D23" s="4"/>
      <c r="E23" s="4"/>
      <c r="F23" s="4"/>
      <c r="G23" s="4"/>
      <c r="H23" s="4"/>
    </row>
    <row r="24" spans="1:8" ht="28.5">
      <c r="A24" s="4">
        <v>2</v>
      </c>
      <c r="B24" s="4" t="s">
        <v>28</v>
      </c>
      <c r="C24" s="4"/>
      <c r="D24" s="4"/>
      <c r="E24" s="4"/>
      <c r="F24" s="4"/>
      <c r="G24" s="4"/>
      <c r="H24" s="4"/>
    </row>
    <row r="25" spans="1:8">
      <c r="A25" s="4">
        <v>3</v>
      </c>
      <c r="B25" s="4" t="s">
        <v>29</v>
      </c>
      <c r="C25" s="4"/>
      <c r="D25" s="4"/>
      <c r="E25" s="4"/>
      <c r="F25" s="4"/>
      <c r="G25" s="4"/>
      <c r="H25" s="4"/>
    </row>
    <row r="26" spans="1:8" ht="28.5">
      <c r="A26" s="4">
        <v>4</v>
      </c>
      <c r="B26" s="4" t="s">
        <v>30</v>
      </c>
      <c r="C26" s="4"/>
      <c r="D26" s="4"/>
      <c r="E26" s="4"/>
      <c r="F26" s="4"/>
      <c r="G26" s="4"/>
      <c r="H26" s="4"/>
    </row>
    <row r="27" spans="1:8" ht="28.5">
      <c r="A27" s="4">
        <v>5</v>
      </c>
      <c r="B27" s="4" t="s">
        <v>31</v>
      </c>
      <c r="C27" s="4"/>
      <c r="D27" s="4"/>
      <c r="E27" s="4"/>
      <c r="F27" s="4"/>
      <c r="G27" s="4"/>
      <c r="H27" s="4"/>
    </row>
    <row r="28" spans="1:8">
      <c r="A28" s="5"/>
      <c r="B28" s="5"/>
      <c r="C28" s="5"/>
      <c r="D28" s="5"/>
      <c r="E28" s="5"/>
      <c r="F28" s="5"/>
      <c r="G28" s="5"/>
      <c r="H28" s="5"/>
    </row>
    <row r="29" spans="1:8">
      <c r="A29" s="5"/>
      <c r="B29" s="5"/>
      <c r="C29" s="5"/>
      <c r="D29" s="5"/>
      <c r="E29" s="5"/>
      <c r="F29" s="5"/>
      <c r="G29" s="5"/>
      <c r="H29" s="5"/>
    </row>
    <row r="30" spans="1:8">
      <c r="A30" s="5"/>
      <c r="B30" s="5"/>
      <c r="C30" s="5"/>
      <c r="D30" s="5"/>
      <c r="E30" s="5"/>
      <c r="F30" s="5"/>
      <c r="G30" s="5"/>
      <c r="H30" s="5"/>
    </row>
    <row r="31" spans="1:8">
      <c r="A31" s="5"/>
      <c r="B31" s="5"/>
      <c r="C31" s="5"/>
      <c r="D31" s="5"/>
      <c r="E31" s="5"/>
      <c r="F31" s="5"/>
      <c r="G31" s="5"/>
      <c r="H31" s="5"/>
    </row>
    <row r="32" spans="1:8">
      <c r="A32" s="5"/>
      <c r="B32" s="5"/>
      <c r="C32" s="5"/>
      <c r="D32" s="5"/>
      <c r="E32" s="5"/>
      <c r="F32" s="5"/>
      <c r="G32" s="5"/>
      <c r="H32" s="5"/>
    </row>
    <row r="33" spans="1:8">
      <c r="A33" s="5"/>
      <c r="B33" s="5"/>
      <c r="C33" s="5"/>
      <c r="D33" s="5"/>
      <c r="E33" s="5"/>
      <c r="F33" s="5"/>
      <c r="G33" s="5"/>
      <c r="H33" s="5"/>
    </row>
    <row r="34" spans="1:8">
      <c r="A34" s="5"/>
      <c r="B34" s="5"/>
      <c r="C34" s="5"/>
      <c r="D34" s="5"/>
      <c r="E34" s="5"/>
      <c r="F34" s="5"/>
      <c r="G34" s="5"/>
      <c r="H34" s="5"/>
    </row>
    <row r="35" spans="1:8">
      <c r="A35" s="5"/>
      <c r="B35" s="5"/>
      <c r="C35" s="5"/>
      <c r="D35" s="5"/>
      <c r="E35" s="5"/>
      <c r="F35" s="5"/>
      <c r="G35" s="5"/>
      <c r="H35" s="5"/>
    </row>
    <row r="36" spans="1:8">
      <c r="A36" s="5"/>
      <c r="B36" s="5"/>
      <c r="C36" s="5"/>
      <c r="D36" s="5"/>
      <c r="E36" s="5"/>
      <c r="F36" s="5"/>
      <c r="G36" s="5"/>
      <c r="H36" s="5"/>
    </row>
    <row r="37" spans="1:8">
      <c r="A37" s="5"/>
      <c r="B37" s="5"/>
      <c r="C37" s="5"/>
      <c r="D37" s="5"/>
      <c r="E37" s="5"/>
      <c r="F37" s="5"/>
      <c r="G37" s="5"/>
      <c r="H37" s="5"/>
    </row>
    <row r="38" spans="1:8">
      <c r="A38" s="5"/>
      <c r="B38" s="5"/>
      <c r="C38" s="5"/>
      <c r="D38" s="5"/>
      <c r="E38" s="5"/>
      <c r="F38" s="5"/>
      <c r="G38" s="5"/>
      <c r="H38" s="5"/>
    </row>
    <row r="39" spans="1:8">
      <c r="A39" s="5"/>
      <c r="B39" s="5"/>
      <c r="C39" s="5"/>
      <c r="D39" s="5"/>
      <c r="E39" s="5"/>
      <c r="F39" s="5"/>
      <c r="G39" s="5"/>
      <c r="H39" s="5"/>
    </row>
    <row r="40" spans="1:8">
      <c r="A40" s="5"/>
      <c r="B40" s="5"/>
      <c r="C40" s="5"/>
      <c r="D40" s="5"/>
      <c r="E40" s="5"/>
      <c r="F40" s="5"/>
      <c r="G40" s="5"/>
      <c r="H40" s="5"/>
    </row>
    <row r="41" spans="1:8">
      <c r="A41" s="5"/>
      <c r="B41" s="5"/>
      <c r="C41" s="5"/>
      <c r="D41" s="5"/>
      <c r="E41" s="5"/>
      <c r="F41" s="5"/>
      <c r="G41" s="5"/>
      <c r="H41" s="5"/>
    </row>
    <row r="42" spans="1:8">
      <c r="A42" s="5"/>
      <c r="B42" s="5"/>
      <c r="C42" s="5"/>
      <c r="D42" s="5"/>
      <c r="E42" s="5"/>
      <c r="F42" s="5"/>
      <c r="G42" s="5"/>
      <c r="H42" s="5"/>
    </row>
    <row r="43" spans="1:8">
      <c r="A43" s="5"/>
      <c r="B43" s="5"/>
      <c r="C43" s="5"/>
      <c r="D43" s="5"/>
      <c r="E43" s="5"/>
      <c r="F43" s="5"/>
      <c r="G43" s="5"/>
      <c r="H43" s="5"/>
    </row>
    <row r="44" spans="1:8">
      <c r="A44" s="5"/>
      <c r="B44" s="5"/>
      <c r="C44" s="5"/>
      <c r="D44" s="5"/>
      <c r="E44" s="5"/>
      <c r="F44" s="5"/>
      <c r="G44" s="5"/>
      <c r="H44" s="5"/>
    </row>
    <row r="45" spans="1:8">
      <c r="A45" s="5"/>
      <c r="B45" s="5"/>
      <c r="C45" s="5"/>
      <c r="D45" s="5"/>
      <c r="E45" s="5"/>
      <c r="F45" s="5"/>
      <c r="G45" s="5"/>
      <c r="H45" s="5"/>
    </row>
    <row r="46" spans="1:8">
      <c r="A46" s="5"/>
      <c r="B46" s="5"/>
      <c r="C46" s="5"/>
      <c r="D46" s="5"/>
      <c r="E46" s="5"/>
      <c r="F46" s="5"/>
      <c r="G46" s="5"/>
      <c r="H46" s="5"/>
    </row>
    <row r="47" spans="1:8">
      <c r="A47" s="5"/>
      <c r="B47" s="5"/>
      <c r="C47" s="5"/>
      <c r="D47" s="5"/>
      <c r="E47" s="5"/>
      <c r="F47" s="5"/>
      <c r="G47" s="5"/>
      <c r="H47" s="5"/>
    </row>
    <row r="48" spans="1:8">
      <c r="A48" s="5"/>
      <c r="B48" s="5"/>
      <c r="C48" s="5"/>
      <c r="D48" s="5"/>
      <c r="E48" s="5"/>
      <c r="F48" s="5"/>
      <c r="G48" s="5"/>
      <c r="H48" s="5"/>
    </row>
    <row r="49" spans="1:8">
      <c r="A49" s="5"/>
      <c r="B49" s="5"/>
      <c r="C49" s="5"/>
      <c r="D49" s="5"/>
      <c r="E49" s="5"/>
      <c r="F49" s="5"/>
      <c r="G49" s="5"/>
      <c r="H49" s="5"/>
    </row>
    <row r="50" spans="1:8">
      <c r="A50" s="5"/>
      <c r="B50" s="5"/>
      <c r="C50" s="5"/>
      <c r="D50" s="5"/>
      <c r="E50" s="5"/>
      <c r="F50" s="5"/>
      <c r="G50" s="5"/>
      <c r="H50" s="5"/>
    </row>
    <row r="51" spans="1:8">
      <c r="A51" s="5"/>
      <c r="B51" s="5"/>
      <c r="C51" s="5"/>
      <c r="D51" s="5"/>
      <c r="E51" s="5"/>
      <c r="F51" s="5"/>
      <c r="G51" s="5"/>
      <c r="H51" s="5"/>
    </row>
    <row r="52" spans="1:8">
      <c r="A52" s="5"/>
      <c r="B52" s="5"/>
      <c r="C52" s="5"/>
      <c r="D52" s="5"/>
      <c r="E52" s="5"/>
      <c r="F52" s="5"/>
      <c r="G52" s="5"/>
      <c r="H52" s="5"/>
    </row>
    <row r="53" spans="1:8">
      <c r="A53" s="5"/>
      <c r="B53" s="5"/>
      <c r="C53" s="5"/>
      <c r="D53" s="5"/>
      <c r="E53" s="5"/>
      <c r="F53" s="5"/>
      <c r="G53" s="5"/>
      <c r="H53" s="5"/>
    </row>
    <row r="54" spans="1:8">
      <c r="A54" s="5"/>
      <c r="B54" s="5"/>
      <c r="C54" s="5"/>
      <c r="D54" s="5"/>
      <c r="E54" s="5"/>
      <c r="F54" s="5"/>
      <c r="G54" s="5"/>
      <c r="H54" s="5"/>
    </row>
    <row r="55" spans="1:8">
      <c r="A55" s="5"/>
      <c r="B55" s="5"/>
      <c r="C55" s="5"/>
      <c r="D55" s="5"/>
      <c r="E55" s="5"/>
      <c r="F55" s="5"/>
      <c r="G55" s="5"/>
      <c r="H55" s="5"/>
    </row>
    <row r="56" spans="1:8">
      <c r="A56" s="5"/>
      <c r="B56" s="5"/>
      <c r="C56" s="5"/>
      <c r="D56" s="5"/>
      <c r="E56" s="5"/>
      <c r="F56" s="5"/>
      <c r="G56" s="5"/>
      <c r="H56" s="5"/>
    </row>
    <row r="57" spans="1:8">
      <c r="A57" s="5"/>
      <c r="B57" s="5"/>
      <c r="C57" s="5"/>
      <c r="D57" s="5"/>
      <c r="E57" s="5"/>
      <c r="F57" s="5"/>
      <c r="G57" s="5"/>
      <c r="H57" s="5"/>
    </row>
    <row r="58" spans="1:8">
      <c r="A58" s="5"/>
      <c r="B58" s="5"/>
      <c r="C58" s="5"/>
      <c r="D58" s="5"/>
      <c r="E58" s="5"/>
      <c r="F58" s="5"/>
      <c r="G58" s="5"/>
      <c r="H58" s="5"/>
    </row>
    <row r="59" spans="1:8">
      <c r="A59" s="5"/>
      <c r="B59" s="5"/>
      <c r="C59" s="5"/>
      <c r="D59" s="5"/>
      <c r="E59" s="5"/>
      <c r="F59" s="5"/>
      <c r="G59" s="5"/>
      <c r="H59" s="5"/>
    </row>
    <row r="60" spans="1:8">
      <c r="A60" s="5"/>
      <c r="B60" s="5"/>
      <c r="C60" s="5"/>
      <c r="D60" s="5"/>
      <c r="E60" s="5"/>
      <c r="F60" s="5"/>
      <c r="G60" s="5"/>
      <c r="H60" s="5"/>
    </row>
  </sheetData>
  <mergeCells count="2">
    <mergeCell ref="A1:H1"/>
    <mergeCell ref="A2:H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8"/>
  <sheetViews>
    <sheetView workbookViewId="0">
      <selection sqref="A1:J1"/>
    </sheetView>
  </sheetViews>
  <sheetFormatPr defaultRowHeight="14.25"/>
  <cols>
    <col min="1" max="4" width="16" customWidth="1"/>
    <col min="5" max="5" width="18" customWidth="1"/>
  </cols>
  <sheetData>
    <row r="1" spans="1:10" ht="18.600000000000001" customHeight="1">
      <c r="A1" s="21" t="s">
        <v>32</v>
      </c>
      <c r="B1" s="21"/>
      <c r="C1" s="21"/>
      <c r="D1" s="21"/>
      <c r="E1" s="21"/>
      <c r="F1" s="21"/>
      <c r="G1" s="21"/>
      <c r="H1" s="21"/>
      <c r="I1" s="21"/>
      <c r="J1" s="21"/>
    </row>
    <row r="2" spans="1:10" ht="17.45" customHeight="1">
      <c r="A2" s="22" t="s">
        <v>33</v>
      </c>
      <c r="B2" s="22"/>
      <c r="C2" s="22"/>
      <c r="D2" s="22"/>
      <c r="E2" s="22"/>
      <c r="F2" s="22"/>
      <c r="G2" s="22"/>
      <c r="H2" s="22"/>
      <c r="I2" s="22"/>
      <c r="J2" s="22"/>
    </row>
    <row r="4" spans="1:10" ht="30">
      <c r="A4" s="2" t="s">
        <v>34</v>
      </c>
      <c r="B4" s="2" t="s">
        <v>35</v>
      </c>
      <c r="C4" s="2" t="s">
        <v>36</v>
      </c>
      <c r="D4" s="2" t="s">
        <v>37</v>
      </c>
      <c r="E4" s="2" t="s">
        <v>38</v>
      </c>
    </row>
    <row r="5" spans="1:10">
      <c r="A5" t="s">
        <v>39</v>
      </c>
      <c r="B5" t="s">
        <v>40</v>
      </c>
      <c r="C5" t="s">
        <v>41</v>
      </c>
      <c r="D5" t="s">
        <v>42</v>
      </c>
      <c r="E5" t="s">
        <v>43</v>
      </c>
    </row>
    <row r="6" spans="1:10">
      <c r="A6" t="s">
        <v>44</v>
      </c>
      <c r="B6" t="s">
        <v>45</v>
      </c>
      <c r="C6" t="s">
        <v>46</v>
      </c>
      <c r="D6" t="s">
        <v>47</v>
      </c>
      <c r="E6" t="s">
        <v>48</v>
      </c>
    </row>
    <row r="7" spans="1:10">
      <c r="A7" t="s">
        <v>49</v>
      </c>
      <c r="B7" t="s">
        <v>50</v>
      </c>
      <c r="C7" t="s">
        <v>51</v>
      </c>
      <c r="D7" t="s">
        <v>50</v>
      </c>
      <c r="E7" t="s">
        <v>52</v>
      </c>
    </row>
    <row r="8" spans="1:10">
      <c r="B8" t="s">
        <v>53</v>
      </c>
      <c r="D8" t="s">
        <v>54</v>
      </c>
      <c r="E8" t="s">
        <v>55</v>
      </c>
    </row>
  </sheetData>
  <mergeCells count="2">
    <mergeCell ref="A1:J1"/>
    <mergeCell ref="A2:J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18"/>
  <sheetViews>
    <sheetView workbookViewId="0">
      <selection activeCell="A13" sqref="A13"/>
    </sheetView>
  </sheetViews>
  <sheetFormatPr defaultColWidth="8.625" defaultRowHeight="14.25"/>
  <cols>
    <col min="1" max="1" width="24" style="14" customWidth="1"/>
    <col min="2" max="2" width="28" style="14" customWidth="1"/>
    <col min="3" max="3" width="4" style="14" customWidth="1"/>
    <col min="4" max="4" width="24" style="14" customWidth="1"/>
    <col min="5" max="6" width="18" style="14" customWidth="1"/>
    <col min="7" max="7" width="16" style="14" customWidth="1"/>
    <col min="8" max="8" width="10" style="14" customWidth="1"/>
    <col min="9" max="9" width="3" style="14" customWidth="1"/>
    <col min="10" max="12" width="18" style="14" customWidth="1"/>
    <col min="13" max="16384" width="8.625" style="14"/>
  </cols>
  <sheetData>
    <row r="1" spans="1:12" ht="18.600000000000001" customHeight="1">
      <c r="A1" s="21" t="s">
        <v>56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12" ht="17.45" customHeight="1">
      <c r="A2" s="22" t="s">
        <v>57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4" spans="1:12" ht="28.5">
      <c r="A4" s="1" t="s">
        <v>58</v>
      </c>
      <c r="B4" s="7" t="s">
        <v>5</v>
      </c>
      <c r="D4" s="1" t="s">
        <v>59</v>
      </c>
      <c r="E4" s="24" t="s">
        <v>60</v>
      </c>
      <c r="F4" s="24"/>
    </row>
    <row r="5" spans="1:12" ht="30">
      <c r="A5" s="1" t="s">
        <v>61</v>
      </c>
      <c r="B5" s="7" t="s">
        <v>7</v>
      </c>
      <c r="D5" s="1" t="s">
        <v>62</v>
      </c>
      <c r="E5" s="8">
        <v>82000</v>
      </c>
      <c r="F5" s="8"/>
    </row>
    <row r="6" spans="1:12" ht="15">
      <c r="A6" s="1" t="s">
        <v>63</v>
      </c>
      <c r="B6" s="9">
        <v>46218</v>
      </c>
      <c r="D6" s="1" t="s">
        <v>64</v>
      </c>
      <c r="E6" s="10">
        <v>0.1</v>
      </c>
      <c r="F6" s="10"/>
    </row>
    <row r="7" spans="1:12" ht="15">
      <c r="A7" s="1" t="s">
        <v>65</v>
      </c>
      <c r="B7" s="7" t="s">
        <v>66</v>
      </c>
      <c r="D7" s="1" t="s">
        <v>67</v>
      </c>
      <c r="E7" s="9">
        <v>46228</v>
      </c>
      <c r="F7" s="9"/>
    </row>
    <row r="10" spans="1:12" ht="21.4" customHeight="1">
      <c r="A10" s="2" t="s">
        <v>68</v>
      </c>
      <c r="B10" s="25">
        <f>MIN('Quote Comparison'!F9:F16)</f>
        <v>81620</v>
      </c>
      <c r="D10" s="2" t="s">
        <v>69</v>
      </c>
      <c r="E10" s="2" t="s">
        <v>70</v>
      </c>
      <c r="F10" s="2" t="s">
        <v>71</v>
      </c>
      <c r="G10" s="2" t="s">
        <v>72</v>
      </c>
      <c r="H10" s="2" t="s">
        <v>73</v>
      </c>
    </row>
    <row r="11" spans="1:12">
      <c r="A11" s="15" t="s">
        <v>74</v>
      </c>
      <c r="B11" s="16" t="str">
        <f>INDEX('Quote Comparison'!A9:A16,MATCH(1,'Quote Comparison'!R9:R16,0))</f>
        <v>Precision Residential Concrete</v>
      </c>
      <c r="D11" s="15" t="str">
        <f>IF('Quote Comparison'!A9="","",'Quote Comparison'!A9)</f>
        <v>Northside Concrete Pty Ltd</v>
      </c>
      <c r="E11" s="16">
        <f>IF($D11="","",'Quote Comparison'!F9)</f>
        <v>86515</v>
      </c>
      <c r="F11" s="16">
        <f>IF($D11="","",'Quote Comparison'!J9)</f>
        <v>-3685.0000000000146</v>
      </c>
      <c r="G11" s="15">
        <f>IF($D11="","",'Quote Comparison'!Q9)</f>
        <v>90</v>
      </c>
      <c r="H11" s="15">
        <f>IF($D11="","",'Quote Comparison'!R9)</f>
        <v>2</v>
      </c>
    </row>
    <row r="12" spans="1:12">
      <c r="A12" s="15" t="s">
        <v>75</v>
      </c>
      <c r="B12" s="16">
        <f>INDEX('Quote Comparison'!J9:J16,MATCH(1,'Quote Comparison'!R9:R16,0))</f>
        <v>-550.00000000001455</v>
      </c>
      <c r="D12" s="15" t="str">
        <f>IF('Quote Comparison'!A10="","",'Quote Comparison'!A10)</f>
        <v>Rivergum Slabs &amp; Civil</v>
      </c>
      <c r="E12" s="16">
        <f>IF($D12="","",'Quote Comparison'!F10)</f>
        <v>81620</v>
      </c>
      <c r="F12" s="16">
        <f>IF($D12="","",'Quote Comparison'!J10)</f>
        <v>-8580.0000000000146</v>
      </c>
      <c r="G12" s="15">
        <f>IF($D12="","",'Quote Comparison'!Q10)</f>
        <v>79</v>
      </c>
      <c r="H12" s="15">
        <f>IF($D12="","",'Quote Comparison'!R10)</f>
        <v>4</v>
      </c>
    </row>
    <row r="13" spans="1:12" ht="28.5">
      <c r="A13" s="15" t="s">
        <v>76</v>
      </c>
      <c r="B13" s="16">
        <f>COUNTIF('Clarifications &amp; RFIs'!H9:H40,"Open")</f>
        <v>2</v>
      </c>
      <c r="D13" s="15" t="str">
        <f>IF('Quote Comparison'!A11="","",'Quote Comparison'!A11)</f>
        <v>Precision Residential Concrete</v>
      </c>
      <c r="E13" s="16">
        <f>IF($D13="","",'Quote Comparison'!F11)</f>
        <v>89650</v>
      </c>
      <c r="F13" s="16">
        <f>IF($D13="","",'Quote Comparison'!J11)</f>
        <v>-550.00000000001455</v>
      </c>
      <c r="G13" s="15">
        <f>IF($D13="","",'Quote Comparison'!Q11)</f>
        <v>92</v>
      </c>
      <c r="H13" s="15">
        <f>IF($D13="","",'Quote Comparison'!R11)</f>
        <v>1</v>
      </c>
    </row>
    <row r="14" spans="1:12" ht="28.5">
      <c r="D14" s="15" t="str">
        <f>IF('Quote Comparison'!A12="","",'Quote Comparison'!A12)</f>
        <v>Metro Formwork &amp; Concrete</v>
      </c>
      <c r="E14" s="16">
        <f>IF($D14="","",'Quote Comparison'!F12)</f>
        <v>87868</v>
      </c>
      <c r="F14" s="16">
        <f>IF($D14="","",'Quote Comparison'!J12)</f>
        <v>-2332.0000000000146</v>
      </c>
      <c r="G14" s="15">
        <f>IF($D14="","",'Quote Comparison'!Q12)</f>
        <v>81</v>
      </c>
      <c r="H14" s="15">
        <f>IF($D14="","",'Quote Comparison'!R12)</f>
        <v>3</v>
      </c>
    </row>
    <row r="15" spans="1:12">
      <c r="D15" s="15" t="str">
        <f>IF('Quote Comparison'!A13="","",'Quote Comparison'!A13)</f>
        <v/>
      </c>
      <c r="E15" s="16" t="str">
        <f>IF($D15="","",'Quote Comparison'!F13)</f>
        <v/>
      </c>
      <c r="F15" s="16" t="str">
        <f>IF($D15="","",'Quote Comparison'!J13)</f>
        <v/>
      </c>
      <c r="G15" s="15" t="str">
        <f>IF($D15="","",'Quote Comparison'!Q13)</f>
        <v/>
      </c>
      <c r="H15" s="15" t="str">
        <f>IF($D15="","",'Quote Comparison'!R13)</f>
        <v/>
      </c>
    </row>
    <row r="16" spans="1:12">
      <c r="D16" s="15" t="str">
        <f>IF('Quote Comparison'!A14="","",'Quote Comparison'!A14)</f>
        <v/>
      </c>
      <c r="E16" s="16" t="str">
        <f>IF($D16="","",'Quote Comparison'!F14)</f>
        <v/>
      </c>
      <c r="F16" s="16" t="str">
        <f>IF($D16="","",'Quote Comparison'!J14)</f>
        <v/>
      </c>
      <c r="G16" s="15" t="str">
        <f>IF($D16="","",'Quote Comparison'!Q14)</f>
        <v/>
      </c>
      <c r="H16" s="15" t="str">
        <f>IF($D16="","",'Quote Comparison'!R14)</f>
        <v/>
      </c>
    </row>
    <row r="17" spans="4:8">
      <c r="D17" s="15" t="str">
        <f>IF('Quote Comparison'!A15="","",'Quote Comparison'!A15)</f>
        <v/>
      </c>
      <c r="E17" s="16" t="str">
        <f>IF($D17="","",'Quote Comparison'!F15)</f>
        <v/>
      </c>
      <c r="F17" s="16" t="str">
        <f>IF($D17="","",'Quote Comparison'!J15)</f>
        <v/>
      </c>
      <c r="G17" s="15" t="str">
        <f>IF($D17="","",'Quote Comparison'!Q15)</f>
        <v/>
      </c>
      <c r="H17" s="15" t="str">
        <f>IF($D17="","",'Quote Comparison'!R15)</f>
        <v/>
      </c>
    </row>
    <row r="18" spans="4:8">
      <c r="D18" s="15" t="str">
        <f>IF('Quote Comparison'!A16="","",'Quote Comparison'!A16)</f>
        <v/>
      </c>
      <c r="E18" s="16" t="str">
        <f>IF($D18="","",'Quote Comparison'!F16)</f>
        <v/>
      </c>
      <c r="F18" s="16" t="str">
        <f>IF($D18="","",'Quote Comparison'!J16)</f>
        <v/>
      </c>
      <c r="G18" s="15" t="str">
        <f>IF($D18="","",'Quote Comparison'!Q16)</f>
        <v/>
      </c>
      <c r="H18" s="15" t="str">
        <f>IF($D18="","",'Quote Comparison'!R16)</f>
        <v/>
      </c>
    </row>
  </sheetData>
  <mergeCells count="2">
    <mergeCell ref="A1:L1"/>
    <mergeCell ref="A2:L2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16"/>
  <sheetViews>
    <sheetView workbookViewId="0">
      <selection activeCell="A2" sqref="A2:S2"/>
    </sheetView>
  </sheetViews>
  <sheetFormatPr defaultRowHeight="14.25"/>
  <cols>
    <col min="1" max="1" width="30" customWidth="1"/>
    <col min="2" max="2" width="20" customWidth="1"/>
    <col min="3" max="3" width="12" customWidth="1"/>
    <col min="4" max="4" width="14" customWidth="1"/>
    <col min="5" max="5" width="12" customWidth="1"/>
    <col min="6" max="6" width="14" customWidth="1"/>
    <col min="7" max="8" width="12" customWidth="1"/>
    <col min="9" max="9" width="34" customWidth="1"/>
    <col min="10" max="10" width="16" customWidth="1"/>
    <col min="11" max="14" width="12" customWidth="1"/>
    <col min="15" max="15" width="14" customWidth="1"/>
    <col min="16" max="16" width="12" customWidth="1"/>
    <col min="17" max="17" width="14" customWidth="1"/>
    <col min="18" max="18" width="8" customWidth="1"/>
    <col min="19" max="19" width="16" customWidth="1"/>
  </cols>
  <sheetData>
    <row r="1" spans="1:19" ht="18.600000000000001" customHeight="1">
      <c r="A1" s="21" t="s">
        <v>77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</row>
    <row r="2" spans="1:19" ht="17.45" customHeight="1">
      <c r="A2" s="22" t="s">
        <v>78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</row>
    <row r="8" spans="1:19" ht="30">
      <c r="A8" s="2" t="s">
        <v>79</v>
      </c>
      <c r="B8" s="2" t="s">
        <v>80</v>
      </c>
      <c r="C8" s="2" t="s">
        <v>81</v>
      </c>
      <c r="D8" s="2" t="s">
        <v>82</v>
      </c>
      <c r="E8" s="2" t="s">
        <v>83</v>
      </c>
      <c r="F8" s="2" t="s">
        <v>70</v>
      </c>
      <c r="G8" s="2" t="s">
        <v>36</v>
      </c>
      <c r="H8" s="2" t="s">
        <v>84</v>
      </c>
      <c r="I8" s="2" t="s">
        <v>85</v>
      </c>
      <c r="J8" s="2" t="s">
        <v>71</v>
      </c>
      <c r="K8" s="2" t="s">
        <v>86</v>
      </c>
      <c r="L8" s="2" t="s">
        <v>87</v>
      </c>
      <c r="M8" s="2" t="s">
        <v>88</v>
      </c>
      <c r="N8" s="2" t="s">
        <v>89</v>
      </c>
      <c r="O8" s="2" t="s">
        <v>90</v>
      </c>
      <c r="P8" s="2" t="s">
        <v>34</v>
      </c>
      <c r="Q8" s="2" t="s">
        <v>72</v>
      </c>
      <c r="R8" s="2" t="s">
        <v>73</v>
      </c>
      <c r="S8" s="2" t="s">
        <v>35</v>
      </c>
    </row>
    <row r="9" spans="1:19" ht="28.5">
      <c r="A9" s="4" t="s">
        <v>91</v>
      </c>
      <c r="B9" s="4" t="s">
        <v>92</v>
      </c>
      <c r="C9" s="13">
        <v>46206</v>
      </c>
      <c r="D9" s="11">
        <v>78650</v>
      </c>
      <c r="E9" s="11">
        <f>IF($A9="","",ROUND($D9*'Quote Dashboard'!$E$6,2))</f>
        <v>7865</v>
      </c>
      <c r="F9" s="11">
        <f t="shared" ref="F9:F16" si="0">IF($A9="","",$D9+$E9)</f>
        <v>86515</v>
      </c>
      <c r="G9" s="4" t="s">
        <v>41</v>
      </c>
      <c r="H9" s="4">
        <v>18</v>
      </c>
      <c r="I9" s="4" t="s">
        <v>93</v>
      </c>
      <c r="J9" s="11">
        <f>IF($A9="","",$F9-('Quote Dashboard'!$E$5*(1+'Quote Dashboard'!$E$6)))</f>
        <v>-3685.0000000000146</v>
      </c>
      <c r="K9" s="12">
        <f>IF($A9="","",$J9/('Quote Dashboard'!$E$5*(1+'Quote Dashboard'!$E$6)))</f>
        <v>-4.085365853658552E-2</v>
      </c>
      <c r="L9" s="4">
        <f t="shared" ref="L9:L16" si="1">IF($A9="","",ROUND(MIN($D$9:$D$16)/$D9*100,0))</f>
        <v>94</v>
      </c>
      <c r="M9" s="4">
        <v>88</v>
      </c>
      <c r="N9" s="4">
        <v>84</v>
      </c>
      <c r="O9" s="4">
        <v>90</v>
      </c>
      <c r="P9" s="4" t="s">
        <v>39</v>
      </c>
      <c r="Q9" s="4">
        <f t="shared" ref="Q9:Q16" si="2">IF($A9="","",ROUND(($L9*0.4)+($M9*0.3)+($N9*0.15)+($O9*0.15)-IF($P9="High",10,IF($P9="Medium",5,0)),0))</f>
        <v>90</v>
      </c>
      <c r="R9" s="4">
        <f t="shared" ref="R9:R16" si="3">IF($A9="","",1+COUNTIF($Q$9:$Q$16,"&gt;"&amp;$Q9))</f>
        <v>2</v>
      </c>
      <c r="S9" s="4" t="str">
        <f t="shared" ref="S9:S16" si="4">IF($A9="","",IF($R9=1,"Recommended",IF($P9="High","Clarify","Shortlist")))</f>
        <v>Shortlist</v>
      </c>
    </row>
    <row r="10" spans="1:19" ht="28.5">
      <c r="A10" s="4" t="s">
        <v>94</v>
      </c>
      <c r="B10" s="4" t="s">
        <v>95</v>
      </c>
      <c r="C10" s="13">
        <v>46208</v>
      </c>
      <c r="D10" s="11">
        <v>74200</v>
      </c>
      <c r="E10" s="11">
        <f>IF($A10="","",ROUND($D10*'Quote Dashboard'!$E$6,2))</f>
        <v>7420</v>
      </c>
      <c r="F10" s="11">
        <f t="shared" si="0"/>
        <v>81620</v>
      </c>
      <c r="G10" s="4" t="s">
        <v>41</v>
      </c>
      <c r="H10" s="4">
        <v>24</v>
      </c>
      <c r="I10" s="4" t="s">
        <v>96</v>
      </c>
      <c r="J10" s="11">
        <f>IF($A10="","",$F10-('Quote Dashboard'!$E$5*(1+'Quote Dashboard'!$E$6)))</f>
        <v>-8580.0000000000146</v>
      </c>
      <c r="K10" s="12">
        <f>IF($A10="","",$J10/('Quote Dashboard'!$E$5*(1+'Quote Dashboard'!$E$6)))</f>
        <v>-9.5121951219512335E-2</v>
      </c>
      <c r="L10" s="4">
        <f t="shared" si="1"/>
        <v>100</v>
      </c>
      <c r="M10" s="4">
        <v>72</v>
      </c>
      <c r="N10" s="4">
        <v>76</v>
      </c>
      <c r="O10" s="4">
        <v>74</v>
      </c>
      <c r="P10" s="4" t="s">
        <v>44</v>
      </c>
      <c r="Q10" s="4">
        <f t="shared" si="2"/>
        <v>79</v>
      </c>
      <c r="R10" s="4">
        <f t="shared" si="3"/>
        <v>4</v>
      </c>
      <c r="S10" s="4" t="str">
        <f t="shared" si="4"/>
        <v>Shortlist</v>
      </c>
    </row>
    <row r="11" spans="1:19" ht="28.5">
      <c r="A11" s="4" t="s">
        <v>97</v>
      </c>
      <c r="B11" s="4" t="s">
        <v>98</v>
      </c>
      <c r="C11" s="13">
        <v>46209</v>
      </c>
      <c r="D11" s="11">
        <v>81500</v>
      </c>
      <c r="E11" s="11">
        <f>IF($A11="","",ROUND($D11*'Quote Dashboard'!$E$6,2))</f>
        <v>8150</v>
      </c>
      <c r="F11" s="11">
        <f t="shared" si="0"/>
        <v>89650</v>
      </c>
      <c r="G11" s="4" t="s">
        <v>41</v>
      </c>
      <c r="H11" s="4">
        <v>16</v>
      </c>
      <c r="I11" s="4" t="s">
        <v>99</v>
      </c>
      <c r="J11" s="11">
        <f>IF($A11="","",$F11-('Quote Dashboard'!$E$5*(1+'Quote Dashboard'!$E$6)))</f>
        <v>-550.00000000001455</v>
      </c>
      <c r="K11" s="12">
        <f>IF($A11="","",$J11/('Quote Dashboard'!$E$5*(1+'Quote Dashboard'!$E$6)))</f>
        <v>-6.0975609756099168E-3</v>
      </c>
      <c r="L11" s="4">
        <f t="shared" si="1"/>
        <v>91</v>
      </c>
      <c r="M11" s="4">
        <v>94</v>
      </c>
      <c r="N11" s="4">
        <v>92</v>
      </c>
      <c r="O11" s="4">
        <v>88</v>
      </c>
      <c r="P11" s="4" t="s">
        <v>39</v>
      </c>
      <c r="Q11" s="4">
        <f t="shared" si="2"/>
        <v>92</v>
      </c>
      <c r="R11" s="4">
        <f t="shared" si="3"/>
        <v>1</v>
      </c>
      <c r="S11" s="4" t="str">
        <f t="shared" si="4"/>
        <v>Recommended</v>
      </c>
    </row>
    <row r="12" spans="1:19" ht="28.5">
      <c r="A12" s="4" t="s">
        <v>100</v>
      </c>
      <c r="B12" s="4" t="s">
        <v>101</v>
      </c>
      <c r="C12" s="13">
        <v>46210</v>
      </c>
      <c r="D12" s="11">
        <v>79880</v>
      </c>
      <c r="E12" s="11">
        <f>IF($A12="","",ROUND($D12*'Quote Dashboard'!$E$6,2))</f>
        <v>7988</v>
      </c>
      <c r="F12" s="11">
        <f t="shared" si="0"/>
        <v>87868</v>
      </c>
      <c r="G12" s="4" t="s">
        <v>41</v>
      </c>
      <c r="H12" s="4">
        <v>21</v>
      </c>
      <c r="I12" s="4" t="s">
        <v>102</v>
      </c>
      <c r="J12" s="11">
        <f>IF($A12="","",$F12-('Quote Dashboard'!$E$5*(1+'Quote Dashboard'!$E$6)))</f>
        <v>-2332.0000000000146</v>
      </c>
      <c r="K12" s="12">
        <f>IF($A12="","",$J12/('Quote Dashboard'!$E$5*(1+'Quote Dashboard'!$E$6)))</f>
        <v>-2.5853658536585524E-2</v>
      </c>
      <c r="L12" s="4">
        <f t="shared" si="1"/>
        <v>93</v>
      </c>
      <c r="M12" s="4">
        <v>82</v>
      </c>
      <c r="N12" s="4">
        <v>80</v>
      </c>
      <c r="O12" s="4">
        <v>82</v>
      </c>
      <c r="P12" s="4" t="s">
        <v>44</v>
      </c>
      <c r="Q12" s="4">
        <f t="shared" si="2"/>
        <v>81</v>
      </c>
      <c r="R12" s="4">
        <f t="shared" si="3"/>
        <v>3</v>
      </c>
      <c r="S12" s="4" t="str">
        <f t="shared" si="4"/>
        <v>Shortlist</v>
      </c>
    </row>
    <row r="13" spans="1:19">
      <c r="A13" s="4"/>
      <c r="B13" s="4"/>
      <c r="C13" s="13"/>
      <c r="D13" s="11"/>
      <c r="E13" s="11" t="str">
        <f>IF($A13="","",ROUND($D13*'Quote Dashboard'!$E$6,2))</f>
        <v/>
      </c>
      <c r="F13" s="11" t="str">
        <f t="shared" si="0"/>
        <v/>
      </c>
      <c r="G13" s="4"/>
      <c r="H13" s="4"/>
      <c r="I13" s="4"/>
      <c r="J13" s="11" t="str">
        <f>IF($A13="","",$F13-('Quote Dashboard'!$E$5*(1+'Quote Dashboard'!$E$6)))</f>
        <v/>
      </c>
      <c r="K13" s="12" t="str">
        <f>IF($A13="","",$J13/('Quote Dashboard'!$E$5*(1+'Quote Dashboard'!$E$6)))</f>
        <v/>
      </c>
      <c r="L13" s="4" t="str">
        <f t="shared" si="1"/>
        <v/>
      </c>
      <c r="M13" s="4"/>
      <c r="N13" s="4"/>
      <c r="O13" s="4"/>
      <c r="P13" s="4"/>
      <c r="Q13" s="4" t="str">
        <f t="shared" si="2"/>
        <v/>
      </c>
      <c r="R13" s="4" t="str">
        <f t="shared" si="3"/>
        <v/>
      </c>
      <c r="S13" s="4" t="str">
        <f t="shared" si="4"/>
        <v/>
      </c>
    </row>
    <row r="14" spans="1:19">
      <c r="A14" s="4"/>
      <c r="B14" s="4"/>
      <c r="C14" s="13"/>
      <c r="D14" s="11"/>
      <c r="E14" s="11" t="str">
        <f>IF($A14="","",ROUND($D14*'Quote Dashboard'!$E$6,2))</f>
        <v/>
      </c>
      <c r="F14" s="11" t="str">
        <f t="shared" si="0"/>
        <v/>
      </c>
      <c r="G14" s="4"/>
      <c r="H14" s="4"/>
      <c r="I14" s="4"/>
      <c r="J14" s="11" t="str">
        <f>IF($A14="","",$F14-('Quote Dashboard'!$E$5*(1+'Quote Dashboard'!$E$6)))</f>
        <v/>
      </c>
      <c r="K14" s="12" t="str">
        <f>IF($A14="","",$J14/('Quote Dashboard'!$E$5*(1+'Quote Dashboard'!$E$6)))</f>
        <v/>
      </c>
      <c r="L14" s="4" t="str">
        <f t="shared" si="1"/>
        <v/>
      </c>
      <c r="M14" s="4"/>
      <c r="N14" s="4"/>
      <c r="O14" s="4"/>
      <c r="P14" s="4"/>
      <c r="Q14" s="4" t="str">
        <f t="shared" si="2"/>
        <v/>
      </c>
      <c r="R14" s="4" t="str">
        <f t="shared" si="3"/>
        <v/>
      </c>
      <c r="S14" s="4" t="str">
        <f t="shared" si="4"/>
        <v/>
      </c>
    </row>
    <row r="15" spans="1:19">
      <c r="A15" s="4"/>
      <c r="B15" s="4"/>
      <c r="C15" s="13"/>
      <c r="D15" s="11"/>
      <c r="E15" s="11" t="str">
        <f>IF($A15="","",ROUND($D15*'Quote Dashboard'!$E$6,2))</f>
        <v/>
      </c>
      <c r="F15" s="11" t="str">
        <f t="shared" si="0"/>
        <v/>
      </c>
      <c r="G15" s="4"/>
      <c r="H15" s="4"/>
      <c r="I15" s="4"/>
      <c r="J15" s="11" t="str">
        <f>IF($A15="","",$F15-('Quote Dashboard'!$E$5*(1+'Quote Dashboard'!$E$6)))</f>
        <v/>
      </c>
      <c r="K15" s="12" t="str">
        <f>IF($A15="","",$J15/('Quote Dashboard'!$E$5*(1+'Quote Dashboard'!$E$6)))</f>
        <v/>
      </c>
      <c r="L15" s="4" t="str">
        <f t="shared" si="1"/>
        <v/>
      </c>
      <c r="M15" s="4"/>
      <c r="N15" s="4"/>
      <c r="O15" s="4"/>
      <c r="P15" s="4"/>
      <c r="Q15" s="4" t="str">
        <f t="shared" si="2"/>
        <v/>
      </c>
      <c r="R15" s="4" t="str">
        <f t="shared" si="3"/>
        <v/>
      </c>
      <c r="S15" s="4" t="str">
        <f t="shared" si="4"/>
        <v/>
      </c>
    </row>
    <row r="16" spans="1:19">
      <c r="A16" s="4"/>
      <c r="B16" s="4"/>
      <c r="C16" s="13"/>
      <c r="D16" s="11"/>
      <c r="E16" s="11" t="str">
        <f>IF($A16="","",ROUND($D16*'Quote Dashboard'!$E$6,2))</f>
        <v/>
      </c>
      <c r="F16" s="11" t="str">
        <f t="shared" si="0"/>
        <v/>
      </c>
      <c r="G16" s="4"/>
      <c r="H16" s="4"/>
      <c r="I16" s="4"/>
      <c r="J16" s="11" t="str">
        <f>IF($A16="","",$F16-('Quote Dashboard'!$E$5*(1+'Quote Dashboard'!$E$6)))</f>
        <v/>
      </c>
      <c r="K16" s="12" t="str">
        <f>IF($A16="","",$J16/('Quote Dashboard'!$E$5*(1+'Quote Dashboard'!$E$6)))</f>
        <v/>
      </c>
      <c r="L16" s="4" t="str">
        <f t="shared" si="1"/>
        <v/>
      </c>
      <c r="M16" s="4"/>
      <c r="N16" s="4"/>
      <c r="O16" s="4"/>
      <c r="P16" s="4"/>
      <c r="Q16" s="4" t="str">
        <f t="shared" si="2"/>
        <v/>
      </c>
      <c r="R16" s="4" t="str">
        <f t="shared" si="3"/>
        <v/>
      </c>
      <c r="S16" s="4" t="str">
        <f t="shared" si="4"/>
        <v/>
      </c>
    </row>
  </sheetData>
  <mergeCells count="2">
    <mergeCell ref="A1:S1"/>
    <mergeCell ref="A2:S2"/>
  </mergeCells>
  <conditionalFormatting sqref="J9:J16">
    <cfRule type="cellIs" dxfId="1" priority="2" operator="greaterThan">
      <formula>0</formula>
    </cfRule>
    <cfRule type="cellIs" dxfId="0" priority="3" operator="lessThan">
      <formula>0</formula>
    </cfRule>
  </conditionalFormatting>
  <conditionalFormatting sqref="Q9:Q16">
    <cfRule type="dataBar" priority="1">
      <dataBar>
        <cfvo type="min"/>
        <cfvo type="max"/>
        <color rgb="FF0E7490"/>
      </dataBar>
    </cfRule>
    <cfRule type="dataBar" priority="4">
      <dataBar>
        <cfvo type="min"/>
        <cfvo type="max"/>
        <color rgb="FF0E7490"/>
      </dataBar>
      <extLst>
        <ext xmlns:x14="http://schemas.microsoft.com/office/spreadsheetml/2009/9/main" uri="{B025F937-C7B1-47D3-B67F-A62EFF666E3E}">
          <x14:id>{462F83F9-388C-32E9-DC21-75C0E4420243}</x14:id>
        </ext>
      </extLst>
    </cfRule>
  </conditionalFormatting>
  <dataValidations count="3">
    <dataValidation type="list" sqref="G9:G16" xr:uid="{00000000-0002-0000-0300-000000000000}">
      <formula1>"Ex GST,Inc GST,No GST"</formula1>
    </dataValidation>
    <dataValidation type="list" sqref="P9:P16" xr:uid="{00000000-0002-0000-0300-000001000000}">
      <formula1>"Low,Medium,High"</formula1>
    </dataValidation>
    <dataValidation type="list" sqref="S9:S16" xr:uid="{00000000-0002-0000-0300-000002000000}">
      <formula1>"Recommended,Shortlist,Clarify,Decline"</formula1>
    </dataValidation>
  </dataValidations>
  <pageMargins left="0.7" right="0.7" top="0.75" bottom="0.75" header="0.3" footer="0.3"/>
  <tableParts count="1">
    <tablePart r:id="rId1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462F83F9-388C-32E9-DC21-75C0E4420243}">
            <x14:dataBar>
              <x14:cfvo type="min"/>
              <x14:cfvo type="max"/>
              <x14:negativeFillColor auto="1"/>
              <x14:axisColor auto="1"/>
            </x14:dataBar>
          </x14:cfRule>
          <xm:sqref>Q9:Q16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32"/>
  <sheetViews>
    <sheetView workbookViewId="0">
      <selection activeCell="A15" sqref="A15"/>
    </sheetView>
  </sheetViews>
  <sheetFormatPr defaultColWidth="8.625" defaultRowHeight="14.25"/>
  <cols>
    <col min="1" max="1" width="8" style="18" customWidth="1"/>
    <col min="2" max="2" width="26" style="18" customWidth="1"/>
    <col min="3" max="3" width="38" style="18" customWidth="1"/>
    <col min="4" max="4" width="28" style="18" customWidth="1"/>
    <col min="5" max="6" width="12" style="18" customWidth="1"/>
    <col min="7" max="7" width="18" style="18" customWidth="1"/>
    <col min="8" max="8" width="34" style="18" customWidth="1"/>
    <col min="9" max="9" width="16" style="18" customWidth="1"/>
    <col min="10" max="10" width="34" style="18" customWidth="1"/>
    <col min="11" max="16384" width="8.625" style="18"/>
  </cols>
  <sheetData>
    <row r="1" spans="1:10" ht="18.600000000000001" customHeight="1">
      <c r="A1" s="21" t="s">
        <v>103</v>
      </c>
      <c r="B1" s="21"/>
      <c r="C1" s="21"/>
      <c r="D1" s="21"/>
      <c r="E1" s="21"/>
      <c r="F1" s="21"/>
      <c r="G1" s="21"/>
      <c r="H1" s="21"/>
      <c r="I1" s="21"/>
      <c r="J1" s="21"/>
    </row>
    <row r="2" spans="1:10" ht="17.45" customHeight="1">
      <c r="A2" s="23" t="s">
        <v>104</v>
      </c>
      <c r="B2" s="23"/>
      <c r="C2" s="23"/>
      <c r="D2" s="23"/>
      <c r="E2" s="23"/>
      <c r="F2" s="23"/>
      <c r="G2" s="23"/>
      <c r="H2" s="23"/>
      <c r="I2" s="23"/>
      <c r="J2" s="23"/>
    </row>
    <row r="8" spans="1:10" ht="21.4" customHeight="1">
      <c r="A8" s="17" t="s">
        <v>105</v>
      </c>
      <c r="B8" s="17" t="s">
        <v>106</v>
      </c>
      <c r="C8" s="17" t="s">
        <v>107</v>
      </c>
      <c r="D8" s="17" t="s">
        <v>108</v>
      </c>
      <c r="E8" s="17" t="s">
        <v>109</v>
      </c>
      <c r="F8" s="17" t="s">
        <v>110</v>
      </c>
      <c r="G8" s="17" t="s">
        <v>111</v>
      </c>
      <c r="H8" s="17" t="s">
        <v>112</v>
      </c>
      <c r="I8" s="17" t="s">
        <v>113</v>
      </c>
      <c r="J8" s="17" t="s">
        <v>114</v>
      </c>
    </row>
    <row r="9" spans="1:10" ht="28.5">
      <c r="A9" s="19" t="s">
        <v>115</v>
      </c>
      <c r="B9" s="19" t="s">
        <v>116</v>
      </c>
      <c r="C9" s="19" t="s">
        <v>117</v>
      </c>
      <c r="D9" s="19" t="s">
        <v>118</v>
      </c>
      <c r="E9" s="19" t="s">
        <v>42</v>
      </c>
      <c r="F9" s="19" t="s">
        <v>39</v>
      </c>
      <c r="G9" s="20">
        <v>0</v>
      </c>
      <c r="H9" s="19" t="s">
        <v>119</v>
      </c>
      <c r="I9" s="19" t="s">
        <v>120</v>
      </c>
      <c r="J9" s="19" t="s">
        <v>121</v>
      </c>
    </row>
    <row r="10" spans="1:10" ht="28.5">
      <c r="A10" s="19" t="s">
        <v>122</v>
      </c>
      <c r="B10" s="19" t="s">
        <v>123</v>
      </c>
      <c r="C10" s="19" t="s">
        <v>124</v>
      </c>
      <c r="D10" s="19" t="s">
        <v>125</v>
      </c>
      <c r="E10" s="19" t="s">
        <v>50</v>
      </c>
      <c r="F10" s="19" t="s">
        <v>44</v>
      </c>
      <c r="G10" s="20">
        <v>3500</v>
      </c>
      <c r="H10" s="19" t="s">
        <v>126</v>
      </c>
      <c r="I10" s="19" t="s">
        <v>127</v>
      </c>
      <c r="J10" s="19" t="s">
        <v>128</v>
      </c>
    </row>
    <row r="11" spans="1:10" ht="28.5">
      <c r="A11" s="19" t="s">
        <v>129</v>
      </c>
      <c r="B11" s="19" t="s">
        <v>130</v>
      </c>
      <c r="C11" s="19" t="s">
        <v>131</v>
      </c>
      <c r="D11" s="19" t="s">
        <v>132</v>
      </c>
      <c r="E11" s="19" t="s">
        <v>47</v>
      </c>
      <c r="F11" s="19" t="s">
        <v>49</v>
      </c>
      <c r="G11" s="20">
        <v>4200</v>
      </c>
      <c r="H11" s="19" t="s">
        <v>133</v>
      </c>
      <c r="I11" s="19" t="s">
        <v>120</v>
      </c>
      <c r="J11" s="19" t="s">
        <v>134</v>
      </c>
    </row>
    <row r="12" spans="1:10">
      <c r="A12" s="19" t="s">
        <v>135</v>
      </c>
      <c r="B12" s="19" t="s">
        <v>136</v>
      </c>
      <c r="C12" s="19" t="s">
        <v>137</v>
      </c>
      <c r="D12" s="19" t="s">
        <v>132</v>
      </c>
      <c r="E12" s="19" t="s">
        <v>50</v>
      </c>
      <c r="F12" s="19" t="s">
        <v>44</v>
      </c>
      <c r="G12" s="20">
        <v>2800</v>
      </c>
      <c r="H12" s="19" t="s">
        <v>138</v>
      </c>
      <c r="I12" s="19" t="s">
        <v>127</v>
      </c>
      <c r="J12" s="19" t="s">
        <v>139</v>
      </c>
    </row>
    <row r="13" spans="1:10" ht="28.5">
      <c r="A13" s="19" t="s">
        <v>140</v>
      </c>
      <c r="B13" s="19" t="s">
        <v>141</v>
      </c>
      <c r="C13" s="19" t="s">
        <v>142</v>
      </c>
      <c r="D13" s="19" t="s">
        <v>37</v>
      </c>
      <c r="E13" s="19" t="s">
        <v>42</v>
      </c>
      <c r="F13" s="19" t="s">
        <v>39</v>
      </c>
      <c r="G13" s="20">
        <v>0</v>
      </c>
      <c r="H13" s="19" t="s">
        <v>119</v>
      </c>
      <c r="I13" s="19" t="s">
        <v>143</v>
      </c>
      <c r="J13" s="19" t="s">
        <v>144</v>
      </c>
    </row>
    <row r="14" spans="1:10">
      <c r="A14" s="19" t="s">
        <v>145</v>
      </c>
      <c r="B14" s="19" t="s">
        <v>146</v>
      </c>
      <c r="C14" s="19" t="s">
        <v>147</v>
      </c>
      <c r="D14" s="19" t="s">
        <v>148</v>
      </c>
      <c r="E14" s="19" t="s">
        <v>50</v>
      </c>
      <c r="F14" s="19" t="s">
        <v>44</v>
      </c>
      <c r="G14" s="20">
        <v>1200</v>
      </c>
      <c r="H14" s="19" t="s">
        <v>149</v>
      </c>
      <c r="I14" s="19" t="s">
        <v>120</v>
      </c>
      <c r="J14" s="19" t="s">
        <v>150</v>
      </c>
    </row>
    <row r="15" spans="1:10">
      <c r="A15" s="19"/>
      <c r="B15" s="19"/>
      <c r="C15" s="19"/>
      <c r="D15" s="19"/>
      <c r="E15" s="19"/>
      <c r="F15" s="19"/>
      <c r="G15" s="20"/>
      <c r="H15" s="19"/>
      <c r="I15" s="19"/>
      <c r="J15" s="19"/>
    </row>
    <row r="16" spans="1:10">
      <c r="A16" s="19"/>
      <c r="B16" s="19"/>
      <c r="C16" s="19"/>
      <c r="D16" s="19"/>
      <c r="E16" s="19"/>
      <c r="F16" s="19"/>
      <c r="G16" s="20"/>
      <c r="H16" s="19"/>
      <c r="I16" s="19"/>
      <c r="J16" s="19"/>
    </row>
    <row r="17" spans="1:10">
      <c r="A17" s="19"/>
      <c r="B17" s="19"/>
      <c r="C17" s="19"/>
      <c r="D17" s="19"/>
      <c r="E17" s="19"/>
      <c r="F17" s="19"/>
      <c r="G17" s="20"/>
      <c r="H17" s="19"/>
      <c r="I17" s="19"/>
      <c r="J17" s="19"/>
    </row>
    <row r="18" spans="1:10">
      <c r="A18" s="19"/>
      <c r="B18" s="19"/>
      <c r="C18" s="19"/>
      <c r="D18" s="19"/>
      <c r="E18" s="19"/>
      <c r="F18" s="19"/>
      <c r="G18" s="20"/>
      <c r="H18" s="19"/>
      <c r="I18" s="19"/>
      <c r="J18" s="19"/>
    </row>
    <row r="19" spans="1:10">
      <c r="A19" s="19"/>
      <c r="B19" s="19"/>
      <c r="C19" s="19"/>
      <c r="D19" s="19"/>
      <c r="E19" s="19"/>
      <c r="F19" s="19"/>
      <c r="G19" s="20"/>
      <c r="H19" s="19"/>
      <c r="I19" s="19"/>
      <c r="J19" s="19"/>
    </row>
    <row r="20" spans="1:10">
      <c r="A20" s="19"/>
      <c r="B20" s="19"/>
      <c r="C20" s="19"/>
      <c r="D20" s="19"/>
      <c r="E20" s="19"/>
      <c r="F20" s="19"/>
      <c r="G20" s="20"/>
      <c r="H20" s="19"/>
      <c r="I20" s="19"/>
      <c r="J20" s="19"/>
    </row>
    <row r="21" spans="1:10">
      <c r="A21" s="19"/>
      <c r="B21" s="19"/>
      <c r="C21" s="19"/>
      <c r="D21" s="19"/>
      <c r="E21" s="19"/>
      <c r="F21" s="19"/>
      <c r="G21" s="20"/>
      <c r="H21" s="19"/>
      <c r="I21" s="19"/>
      <c r="J21" s="19"/>
    </row>
    <row r="22" spans="1:10">
      <c r="A22" s="19"/>
      <c r="B22" s="19"/>
      <c r="C22" s="19"/>
      <c r="D22" s="19"/>
      <c r="E22" s="19"/>
      <c r="F22" s="19"/>
      <c r="G22" s="20"/>
      <c r="H22" s="19"/>
      <c r="I22" s="19"/>
      <c r="J22" s="19"/>
    </row>
    <row r="23" spans="1:10">
      <c r="A23" s="19"/>
      <c r="B23" s="19"/>
      <c r="C23" s="19"/>
      <c r="D23" s="19"/>
      <c r="E23" s="19"/>
      <c r="F23" s="19"/>
      <c r="G23" s="20"/>
      <c r="H23" s="19"/>
      <c r="I23" s="19"/>
      <c r="J23" s="19"/>
    </row>
    <row r="24" spans="1:10">
      <c r="A24" s="19"/>
      <c r="B24" s="19"/>
      <c r="C24" s="19"/>
      <c r="D24" s="19"/>
      <c r="E24" s="19"/>
      <c r="F24" s="19"/>
      <c r="G24" s="20"/>
      <c r="H24" s="19"/>
      <c r="I24" s="19"/>
      <c r="J24" s="19"/>
    </row>
    <row r="25" spans="1:10">
      <c r="A25" s="19"/>
      <c r="B25" s="19"/>
      <c r="C25" s="19"/>
      <c r="D25" s="19"/>
      <c r="E25" s="19"/>
      <c r="F25" s="19"/>
      <c r="G25" s="20"/>
      <c r="H25" s="19"/>
      <c r="I25" s="19"/>
      <c r="J25" s="19"/>
    </row>
    <row r="26" spans="1:10">
      <c r="A26" s="19"/>
      <c r="B26" s="19"/>
      <c r="C26" s="19"/>
      <c r="D26" s="19"/>
      <c r="E26" s="19"/>
      <c r="F26" s="19"/>
      <c r="G26" s="20"/>
      <c r="H26" s="19"/>
      <c r="I26" s="19"/>
      <c r="J26" s="19"/>
    </row>
    <row r="27" spans="1:10">
      <c r="A27" s="19"/>
      <c r="B27" s="19"/>
      <c r="C27" s="19"/>
      <c r="D27" s="19"/>
      <c r="E27" s="19"/>
      <c r="F27" s="19"/>
      <c r="G27" s="20"/>
      <c r="H27" s="19"/>
      <c r="I27" s="19"/>
      <c r="J27" s="19"/>
    </row>
    <row r="28" spans="1:10">
      <c r="A28" s="19"/>
      <c r="B28" s="19"/>
      <c r="C28" s="19"/>
      <c r="D28" s="19"/>
      <c r="E28" s="19"/>
      <c r="F28" s="19"/>
      <c r="G28" s="20"/>
      <c r="H28" s="19"/>
      <c r="I28" s="19"/>
      <c r="J28" s="19"/>
    </row>
    <row r="29" spans="1:10">
      <c r="A29" s="19"/>
      <c r="B29" s="19"/>
      <c r="C29" s="19"/>
      <c r="D29" s="19"/>
      <c r="E29" s="19"/>
      <c r="F29" s="19"/>
      <c r="G29" s="20"/>
      <c r="H29" s="19"/>
      <c r="I29" s="19"/>
      <c r="J29" s="19"/>
    </row>
    <row r="30" spans="1:10">
      <c r="A30" s="19"/>
      <c r="B30" s="19"/>
      <c r="C30" s="19"/>
      <c r="D30" s="19"/>
      <c r="E30" s="19"/>
      <c r="F30" s="19"/>
      <c r="G30" s="20"/>
      <c r="H30" s="19"/>
      <c r="I30" s="19"/>
      <c r="J30" s="19"/>
    </row>
    <row r="31" spans="1:10">
      <c r="A31" s="19"/>
      <c r="B31" s="19"/>
      <c r="C31" s="19"/>
      <c r="D31" s="19"/>
      <c r="E31" s="19"/>
      <c r="F31" s="19"/>
      <c r="G31" s="20"/>
      <c r="H31" s="19"/>
      <c r="I31" s="19"/>
      <c r="J31" s="19"/>
    </row>
    <row r="32" spans="1:10">
      <c r="A32" s="19"/>
      <c r="B32" s="19"/>
      <c r="C32" s="19"/>
      <c r="D32" s="19"/>
      <c r="E32" s="19"/>
      <c r="F32" s="19"/>
      <c r="G32" s="20"/>
      <c r="H32" s="19"/>
      <c r="I32" s="19"/>
      <c r="J32" s="19"/>
    </row>
  </sheetData>
  <mergeCells count="2">
    <mergeCell ref="A1:J1"/>
    <mergeCell ref="A2:J2"/>
  </mergeCells>
  <dataValidations count="2">
    <dataValidation type="list" sqref="E9:E32" xr:uid="{00000000-0002-0000-0400-000000000000}">
      <formula1>"Yes,No,Clarify,N/A"</formula1>
    </dataValidation>
    <dataValidation type="list" sqref="F9:F32" xr:uid="{00000000-0002-0000-0400-000001000000}">
      <formula1>"Low,Medium,High"</formula1>
    </dataValidation>
  </dataValidations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40"/>
  <sheetViews>
    <sheetView workbookViewId="0">
      <selection activeCell="I11" sqref="I11"/>
    </sheetView>
  </sheetViews>
  <sheetFormatPr defaultRowHeight="14.25"/>
  <cols>
    <col min="1" max="1" width="14" customWidth="1"/>
    <col min="2" max="2" width="12" customWidth="1"/>
    <col min="3" max="3" width="26" customWidth="1"/>
    <col min="4" max="4" width="46" customWidth="1"/>
    <col min="5" max="5" width="16" customWidth="1"/>
    <col min="6" max="6" width="12" customWidth="1"/>
    <col min="7" max="7" width="40" customWidth="1"/>
    <col min="8" max="8" width="16" customWidth="1"/>
    <col min="9" max="9" width="32" customWidth="1"/>
  </cols>
  <sheetData>
    <row r="1" spans="1:9" ht="18.600000000000001" customHeight="1">
      <c r="A1" s="21" t="s">
        <v>24</v>
      </c>
      <c r="B1" s="21"/>
      <c r="C1" s="21"/>
      <c r="D1" s="21"/>
      <c r="E1" s="21"/>
      <c r="F1" s="21"/>
      <c r="G1" s="21"/>
      <c r="H1" s="21"/>
      <c r="I1" s="21"/>
    </row>
    <row r="2" spans="1:9" ht="17.45" customHeight="1">
      <c r="A2" s="22" t="s">
        <v>151</v>
      </c>
      <c r="B2" s="22"/>
      <c r="C2" s="22"/>
      <c r="D2" s="22"/>
      <c r="E2" s="22"/>
      <c r="F2" s="22"/>
      <c r="G2" s="22"/>
      <c r="H2" s="22"/>
      <c r="I2" s="22"/>
    </row>
    <row r="8" spans="1:9" ht="21.4" customHeight="1">
      <c r="A8" s="2" t="s">
        <v>152</v>
      </c>
      <c r="B8" s="2" t="s">
        <v>153</v>
      </c>
      <c r="C8" s="2" t="s">
        <v>79</v>
      </c>
      <c r="D8" s="2" t="s">
        <v>154</v>
      </c>
      <c r="E8" s="2" t="s">
        <v>113</v>
      </c>
      <c r="F8" s="2" t="s">
        <v>155</v>
      </c>
      <c r="G8" s="2" t="s">
        <v>156</v>
      </c>
      <c r="H8" s="2" t="s">
        <v>38</v>
      </c>
      <c r="I8" s="2" t="s">
        <v>157</v>
      </c>
    </row>
    <row r="9" spans="1:9" ht="28.5">
      <c r="A9" s="4" t="s">
        <v>158</v>
      </c>
      <c r="B9" s="13">
        <v>46211</v>
      </c>
      <c r="C9" s="4" t="s">
        <v>94</v>
      </c>
      <c r="D9" s="4" t="s">
        <v>159</v>
      </c>
      <c r="E9" s="4" t="s">
        <v>127</v>
      </c>
      <c r="F9" s="13">
        <v>46215</v>
      </c>
      <c r="G9" s="4" t="s">
        <v>160</v>
      </c>
      <c r="H9" s="4" t="s">
        <v>43</v>
      </c>
      <c r="I9" s="4" t="s">
        <v>161</v>
      </c>
    </row>
    <row r="10" spans="1:9" ht="28.5">
      <c r="A10" s="4" t="s">
        <v>162</v>
      </c>
      <c r="B10" s="13">
        <v>46211</v>
      </c>
      <c r="C10" s="4" t="s">
        <v>91</v>
      </c>
      <c r="D10" s="4" t="s">
        <v>163</v>
      </c>
      <c r="E10" s="4" t="s">
        <v>120</v>
      </c>
      <c r="F10" s="13">
        <v>46216</v>
      </c>
      <c r="G10" s="4" t="s">
        <v>164</v>
      </c>
      <c r="H10" s="4" t="s">
        <v>52</v>
      </c>
      <c r="I10" s="4" t="s">
        <v>165</v>
      </c>
    </row>
    <row r="11" spans="1:9">
      <c r="A11" s="4" t="s">
        <v>166</v>
      </c>
      <c r="B11" s="13">
        <v>46212</v>
      </c>
      <c r="C11" s="4" t="s">
        <v>167</v>
      </c>
      <c r="D11" s="4" t="s">
        <v>168</v>
      </c>
      <c r="E11" s="4" t="s">
        <v>120</v>
      </c>
      <c r="F11" s="13">
        <v>46215</v>
      </c>
      <c r="G11" s="4" t="s">
        <v>169</v>
      </c>
      <c r="H11" s="4" t="s">
        <v>43</v>
      </c>
      <c r="I11" s="4" t="s">
        <v>170</v>
      </c>
    </row>
    <row r="12" spans="1:9">
      <c r="A12" s="4"/>
      <c r="B12" s="13"/>
      <c r="C12" s="4"/>
      <c r="D12" s="4"/>
      <c r="E12" s="4"/>
      <c r="F12" s="13"/>
      <c r="G12" s="4"/>
      <c r="H12" s="4"/>
      <c r="I12" s="4"/>
    </row>
    <row r="13" spans="1:9">
      <c r="A13" s="4"/>
      <c r="B13" s="13"/>
      <c r="C13" s="4"/>
      <c r="D13" s="4"/>
      <c r="E13" s="4"/>
      <c r="F13" s="13"/>
      <c r="G13" s="4"/>
      <c r="H13" s="4"/>
      <c r="I13" s="4"/>
    </row>
    <row r="14" spans="1:9">
      <c r="A14" s="4"/>
      <c r="B14" s="13"/>
      <c r="C14" s="4"/>
      <c r="D14" s="4"/>
      <c r="E14" s="4"/>
      <c r="F14" s="13"/>
      <c r="G14" s="4"/>
      <c r="H14" s="4"/>
      <c r="I14" s="4"/>
    </row>
    <row r="15" spans="1:9">
      <c r="A15" s="4"/>
      <c r="B15" s="13"/>
      <c r="C15" s="4"/>
      <c r="D15" s="4"/>
      <c r="E15" s="4"/>
      <c r="F15" s="13"/>
      <c r="G15" s="4"/>
      <c r="H15" s="4"/>
      <c r="I15" s="4"/>
    </row>
    <row r="16" spans="1:9">
      <c r="A16" s="4"/>
      <c r="B16" s="13"/>
      <c r="C16" s="4"/>
      <c r="D16" s="4"/>
      <c r="E16" s="4"/>
      <c r="F16" s="13"/>
      <c r="G16" s="4"/>
      <c r="H16" s="4"/>
      <c r="I16" s="4"/>
    </row>
    <row r="17" spans="1:9">
      <c r="A17" s="4"/>
      <c r="B17" s="13"/>
      <c r="C17" s="4"/>
      <c r="D17" s="4"/>
      <c r="E17" s="4"/>
      <c r="F17" s="13"/>
      <c r="G17" s="4"/>
      <c r="H17" s="4"/>
      <c r="I17" s="4"/>
    </row>
    <row r="18" spans="1:9">
      <c r="A18" s="4"/>
      <c r="B18" s="13"/>
      <c r="C18" s="4"/>
      <c r="D18" s="4"/>
      <c r="E18" s="4"/>
      <c r="F18" s="13"/>
      <c r="G18" s="4"/>
      <c r="H18" s="4"/>
      <c r="I18" s="4"/>
    </row>
    <row r="19" spans="1:9">
      <c r="A19" s="4"/>
      <c r="B19" s="13"/>
      <c r="C19" s="4"/>
      <c r="D19" s="4"/>
      <c r="E19" s="4"/>
      <c r="F19" s="13"/>
      <c r="G19" s="4"/>
      <c r="H19" s="4"/>
      <c r="I19" s="4"/>
    </row>
    <row r="20" spans="1:9">
      <c r="A20" s="4"/>
      <c r="B20" s="13"/>
      <c r="C20" s="4"/>
      <c r="D20" s="4"/>
      <c r="E20" s="4"/>
      <c r="F20" s="13"/>
      <c r="G20" s="4"/>
      <c r="H20" s="4"/>
      <c r="I20" s="4"/>
    </row>
    <row r="21" spans="1:9">
      <c r="A21" s="4"/>
      <c r="B21" s="13"/>
      <c r="C21" s="4"/>
      <c r="D21" s="4"/>
      <c r="E21" s="4"/>
      <c r="F21" s="13"/>
      <c r="G21" s="4"/>
      <c r="H21" s="4"/>
      <c r="I21" s="4"/>
    </row>
    <row r="22" spans="1:9">
      <c r="A22" s="4"/>
      <c r="B22" s="13"/>
      <c r="C22" s="4"/>
      <c r="D22" s="4"/>
      <c r="E22" s="4"/>
      <c r="F22" s="13"/>
      <c r="G22" s="4"/>
      <c r="H22" s="4"/>
      <c r="I22" s="4"/>
    </row>
    <row r="23" spans="1:9">
      <c r="A23" s="4"/>
      <c r="B23" s="13"/>
      <c r="C23" s="4"/>
      <c r="D23" s="4"/>
      <c r="E23" s="4"/>
      <c r="F23" s="13"/>
      <c r="G23" s="4"/>
      <c r="H23" s="4"/>
      <c r="I23" s="4"/>
    </row>
    <row r="24" spans="1:9">
      <c r="A24" s="4"/>
      <c r="B24" s="13"/>
      <c r="C24" s="4"/>
      <c r="D24" s="4"/>
      <c r="E24" s="4"/>
      <c r="F24" s="13"/>
      <c r="G24" s="4"/>
      <c r="H24" s="4"/>
      <c r="I24" s="4"/>
    </row>
    <row r="25" spans="1:9">
      <c r="A25" s="4"/>
      <c r="B25" s="13"/>
      <c r="C25" s="4"/>
      <c r="D25" s="4"/>
      <c r="E25" s="4"/>
      <c r="F25" s="13"/>
      <c r="G25" s="4"/>
      <c r="H25" s="4"/>
      <c r="I25" s="4"/>
    </row>
    <row r="26" spans="1:9">
      <c r="A26" s="4"/>
      <c r="B26" s="13"/>
      <c r="C26" s="4"/>
      <c r="D26" s="4"/>
      <c r="E26" s="4"/>
      <c r="F26" s="13"/>
      <c r="G26" s="4"/>
      <c r="H26" s="4"/>
      <c r="I26" s="4"/>
    </row>
    <row r="27" spans="1:9">
      <c r="A27" s="4"/>
      <c r="B27" s="13"/>
      <c r="C27" s="4"/>
      <c r="D27" s="4"/>
      <c r="E27" s="4"/>
      <c r="F27" s="13"/>
      <c r="G27" s="4"/>
      <c r="H27" s="4"/>
      <c r="I27" s="4"/>
    </row>
    <row r="28" spans="1:9">
      <c r="A28" s="4"/>
      <c r="B28" s="13"/>
      <c r="C28" s="4"/>
      <c r="D28" s="4"/>
      <c r="E28" s="4"/>
      <c r="F28" s="13"/>
      <c r="G28" s="4"/>
      <c r="H28" s="4"/>
      <c r="I28" s="4"/>
    </row>
    <row r="29" spans="1:9">
      <c r="A29" s="4"/>
      <c r="B29" s="13"/>
      <c r="C29" s="4"/>
      <c r="D29" s="4"/>
      <c r="E29" s="4"/>
      <c r="F29" s="13"/>
      <c r="G29" s="4"/>
      <c r="H29" s="4"/>
      <c r="I29" s="4"/>
    </row>
    <row r="30" spans="1:9">
      <c r="A30" s="4"/>
      <c r="B30" s="13"/>
      <c r="C30" s="4"/>
      <c r="D30" s="4"/>
      <c r="E30" s="4"/>
      <c r="F30" s="13"/>
      <c r="G30" s="4"/>
      <c r="H30" s="4"/>
      <c r="I30" s="4"/>
    </row>
    <row r="31" spans="1:9">
      <c r="A31" s="4"/>
      <c r="B31" s="13"/>
      <c r="C31" s="4"/>
      <c r="D31" s="4"/>
      <c r="E31" s="4"/>
      <c r="F31" s="13"/>
      <c r="G31" s="4"/>
      <c r="H31" s="4"/>
      <c r="I31" s="4"/>
    </row>
    <row r="32" spans="1:9">
      <c r="A32" s="4"/>
      <c r="B32" s="13"/>
      <c r="C32" s="4"/>
      <c r="D32" s="4"/>
      <c r="E32" s="4"/>
      <c r="F32" s="13"/>
      <c r="G32" s="4"/>
      <c r="H32" s="4"/>
      <c r="I32" s="4"/>
    </row>
    <row r="33" spans="1:9">
      <c r="A33" s="4"/>
      <c r="B33" s="13"/>
      <c r="C33" s="4"/>
      <c r="D33" s="4"/>
      <c r="E33" s="4"/>
      <c r="F33" s="13"/>
      <c r="G33" s="4"/>
      <c r="H33" s="4"/>
      <c r="I33" s="4"/>
    </row>
    <row r="34" spans="1:9">
      <c r="A34" s="4"/>
      <c r="B34" s="13"/>
      <c r="C34" s="4"/>
      <c r="D34" s="4"/>
      <c r="E34" s="4"/>
      <c r="F34" s="13"/>
      <c r="G34" s="4"/>
      <c r="H34" s="4"/>
      <c r="I34" s="4"/>
    </row>
    <row r="35" spans="1:9">
      <c r="A35" s="4"/>
      <c r="B35" s="13"/>
      <c r="C35" s="4"/>
      <c r="D35" s="4"/>
      <c r="E35" s="4"/>
      <c r="F35" s="13"/>
      <c r="G35" s="4"/>
      <c r="H35" s="4"/>
      <c r="I35" s="4"/>
    </row>
    <row r="36" spans="1:9">
      <c r="A36" s="4"/>
      <c r="B36" s="13"/>
      <c r="C36" s="4"/>
      <c r="D36" s="4"/>
      <c r="E36" s="4"/>
      <c r="F36" s="13"/>
      <c r="G36" s="4"/>
      <c r="H36" s="4"/>
      <c r="I36" s="4"/>
    </row>
    <row r="37" spans="1:9">
      <c r="A37" s="4"/>
      <c r="B37" s="13"/>
      <c r="C37" s="4"/>
      <c r="D37" s="4"/>
      <c r="E37" s="4"/>
      <c r="F37" s="13"/>
      <c r="G37" s="4"/>
      <c r="H37" s="4"/>
      <c r="I37" s="4"/>
    </row>
    <row r="38" spans="1:9">
      <c r="A38" s="4"/>
      <c r="B38" s="13"/>
      <c r="C38" s="4"/>
      <c r="D38" s="4"/>
      <c r="E38" s="4"/>
      <c r="F38" s="13"/>
      <c r="G38" s="4"/>
      <c r="H38" s="4"/>
      <c r="I38" s="4"/>
    </row>
    <row r="39" spans="1:9">
      <c r="A39" s="4"/>
      <c r="B39" s="13"/>
      <c r="C39" s="4"/>
      <c r="D39" s="4"/>
      <c r="E39" s="4"/>
      <c r="F39" s="13"/>
      <c r="G39" s="4"/>
      <c r="H39" s="4"/>
      <c r="I39" s="4"/>
    </row>
    <row r="40" spans="1:9">
      <c r="A40" s="4"/>
      <c r="B40" s="13"/>
      <c r="C40" s="4"/>
      <c r="D40" s="4"/>
      <c r="E40" s="4"/>
      <c r="F40" s="13"/>
      <c r="G40" s="4"/>
      <c r="H40" s="4"/>
      <c r="I40" s="4"/>
    </row>
  </sheetData>
  <mergeCells count="2">
    <mergeCell ref="A1:I1"/>
    <mergeCell ref="A2:I2"/>
  </mergeCells>
  <dataValidations count="1">
    <dataValidation type="list" sqref="H9:H40" xr:uid="{00000000-0002-0000-0500-000000000000}">
      <formula1>"Open,Sent to tenderer,Answered,Closed"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Start Here</vt:lpstr>
      <vt:lpstr>Lists</vt:lpstr>
      <vt:lpstr>Quote Dashboard</vt:lpstr>
      <vt:lpstr>Quote Comparison</vt:lpstr>
      <vt:lpstr>Scope Checklist</vt:lpstr>
      <vt:lpstr>Clarifications &amp; RFIs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Kristi Harvey</cp:lastModifiedBy>
  <dcterms:modified xsi:type="dcterms:W3CDTF">2026-06-22T10:52:24Z</dcterms:modified>
</cp:coreProperties>
</file>